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DAF\Nextcloud2\PECEBT\VACINAÇÃO 1º SEMESTRE 2024\"/>
    </mc:Choice>
  </mc:AlternateContent>
  <xr:revisionPtr revIDLastSave="0" documentId="13_ncr:1_{E47B841E-F41E-41D6-AAAD-96BCBFF8E6ED}" xr6:coauthVersionLast="47" xr6:coauthVersionMax="47" xr10:uidLastSave="{00000000-0000-0000-0000-000000000000}"/>
  <bookViews>
    <workbookView xWindow="-120" yWindow="-120" windowWidth="29040" windowHeight="15720" activeTab="3" xr2:uid="{3B5ED805-C974-45EA-A3CB-5823D2004966}"/>
  </bookViews>
  <sheets>
    <sheet name="2024_1" sheetId="2" r:id="rId1"/>
    <sheet name="2024_2" sheetId="1" r:id="rId2"/>
    <sheet name="2024_Anual" sheetId="3" r:id="rId3"/>
    <sheet name="Gráfico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2" l="1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8" i="2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8" i="1"/>
  <c r="K7" i="3"/>
  <c r="I8" i="3" l="1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J20" i="3" s="1"/>
  <c r="H21" i="3"/>
  <c r="H22" i="3"/>
  <c r="H23" i="3"/>
  <c r="H24" i="3"/>
  <c r="H25" i="3"/>
  <c r="H26" i="3"/>
  <c r="H27" i="3"/>
  <c r="H28" i="3"/>
  <c r="H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7" i="3"/>
  <c r="E8" i="3"/>
  <c r="E9" i="3"/>
  <c r="E10" i="3"/>
  <c r="K10" i="3" s="1"/>
  <c r="E11" i="3"/>
  <c r="E12" i="3"/>
  <c r="E13" i="3"/>
  <c r="E14" i="3"/>
  <c r="E15" i="3"/>
  <c r="E16" i="3"/>
  <c r="E17" i="3"/>
  <c r="E18" i="3"/>
  <c r="E19" i="3"/>
  <c r="E20" i="3"/>
  <c r="E21" i="3"/>
  <c r="K21" i="3" s="1"/>
  <c r="E22" i="3"/>
  <c r="E23" i="3"/>
  <c r="E24" i="3"/>
  <c r="E25" i="3"/>
  <c r="E26" i="3"/>
  <c r="E27" i="3"/>
  <c r="E28" i="3"/>
  <c r="E7" i="3"/>
  <c r="J24" i="3"/>
  <c r="G15" i="3"/>
  <c r="J12" i="3"/>
  <c r="D6" i="3"/>
  <c r="C6" i="3"/>
  <c r="J29" i="2"/>
  <c r="G29" i="2"/>
  <c r="J28" i="2"/>
  <c r="G28" i="2"/>
  <c r="J27" i="2"/>
  <c r="G27" i="2"/>
  <c r="J26" i="2"/>
  <c r="G26" i="2"/>
  <c r="J25" i="2"/>
  <c r="G25" i="2"/>
  <c r="J24" i="2"/>
  <c r="G24" i="2"/>
  <c r="J23" i="2"/>
  <c r="G23" i="2"/>
  <c r="J22" i="2"/>
  <c r="G22" i="2"/>
  <c r="J21" i="2"/>
  <c r="G21" i="2"/>
  <c r="J20" i="2"/>
  <c r="G20" i="2"/>
  <c r="J19" i="2"/>
  <c r="G19" i="2"/>
  <c r="J18" i="2"/>
  <c r="G18" i="2"/>
  <c r="J17" i="2"/>
  <c r="G17" i="2"/>
  <c r="J16" i="2"/>
  <c r="G16" i="2"/>
  <c r="J15" i="2"/>
  <c r="G15" i="2"/>
  <c r="J14" i="2"/>
  <c r="G14" i="2"/>
  <c r="J13" i="2"/>
  <c r="G13" i="2"/>
  <c r="J12" i="2"/>
  <c r="G12" i="2"/>
  <c r="J11" i="2"/>
  <c r="G11" i="2"/>
  <c r="J10" i="2"/>
  <c r="G10" i="2"/>
  <c r="J9" i="2"/>
  <c r="G9" i="2"/>
  <c r="J8" i="2"/>
  <c r="G8" i="2"/>
  <c r="I7" i="2"/>
  <c r="H7" i="2"/>
  <c r="F7" i="2"/>
  <c r="E7" i="2"/>
  <c r="G7" i="2" s="1"/>
  <c r="D7" i="2"/>
  <c r="C7" i="2"/>
  <c r="J21" i="3" l="1"/>
  <c r="J8" i="3"/>
  <c r="K18" i="3"/>
  <c r="K15" i="3"/>
  <c r="K16" i="3"/>
  <c r="G24" i="3"/>
  <c r="K24" i="3"/>
  <c r="G12" i="3"/>
  <c r="K12" i="3"/>
  <c r="K20" i="3"/>
  <c r="J7" i="2"/>
  <c r="J26" i="3"/>
  <c r="J14" i="3"/>
  <c r="J9" i="3"/>
  <c r="K27" i="3"/>
  <c r="K26" i="3"/>
  <c r="J25" i="3"/>
  <c r="K23" i="3"/>
  <c r="L23" i="3" s="1"/>
  <c r="K22" i="3"/>
  <c r="K19" i="3"/>
  <c r="K14" i="3"/>
  <c r="J13" i="3"/>
  <c r="K11" i="3"/>
  <c r="K28" i="3"/>
  <c r="K17" i="3"/>
  <c r="K9" i="3"/>
  <c r="K8" i="3"/>
  <c r="G26" i="3"/>
  <c r="K7" i="2"/>
  <c r="G27" i="3"/>
  <c r="L26" i="3"/>
  <c r="G25" i="3"/>
  <c r="K25" i="3"/>
  <c r="G23" i="3"/>
  <c r="G20" i="3"/>
  <c r="L20" i="3" s="1"/>
  <c r="G14" i="3"/>
  <c r="G13" i="3"/>
  <c r="K13" i="3"/>
  <c r="G11" i="3"/>
  <c r="G8" i="3"/>
  <c r="J19" i="3"/>
  <c r="G10" i="3"/>
  <c r="L10" i="3" s="1"/>
  <c r="G9" i="3"/>
  <c r="J7" i="3"/>
  <c r="G21" i="3"/>
  <c r="L21" i="3" s="1"/>
  <c r="G22" i="3"/>
  <c r="G28" i="3"/>
  <c r="J16" i="3"/>
  <c r="J27" i="3"/>
  <c r="G17" i="3"/>
  <c r="L17" i="3" s="1"/>
  <c r="G16" i="3"/>
  <c r="I6" i="3"/>
  <c r="J18" i="3"/>
  <c r="J28" i="3"/>
  <c r="J15" i="3"/>
  <c r="L15" i="3" s="1"/>
  <c r="J17" i="3"/>
  <c r="J23" i="3"/>
  <c r="J11" i="3"/>
  <c r="J22" i="3"/>
  <c r="J10" i="3"/>
  <c r="H6" i="3"/>
  <c r="G18" i="3"/>
  <c r="F6" i="3"/>
  <c r="G19" i="3"/>
  <c r="G7" i="3"/>
  <c r="L7" i="3" s="1"/>
  <c r="E6" i="3"/>
  <c r="L18" i="3" l="1"/>
  <c r="L8" i="3"/>
  <c r="L11" i="3"/>
  <c r="L12" i="3"/>
  <c r="L24" i="3"/>
  <c r="L16" i="3"/>
  <c r="L27" i="3"/>
  <c r="L25" i="3"/>
  <c r="L19" i="3"/>
  <c r="L14" i="3"/>
  <c r="L13" i="3"/>
  <c r="L9" i="3"/>
  <c r="G6" i="3"/>
  <c r="K6" i="3" s="1"/>
  <c r="L6" i="3" s="1"/>
  <c r="J6" i="3"/>
  <c r="L28" i="3"/>
  <c r="L22" i="3"/>
  <c r="J29" i="1"/>
  <c r="G29" i="1"/>
  <c r="J28" i="1"/>
  <c r="G28" i="1"/>
  <c r="J27" i="1"/>
  <c r="G27" i="1"/>
  <c r="J26" i="1"/>
  <c r="G26" i="1"/>
  <c r="J25" i="1"/>
  <c r="G25" i="1"/>
  <c r="J24" i="1"/>
  <c r="G24" i="1"/>
  <c r="J23" i="1"/>
  <c r="G23" i="1"/>
  <c r="J22" i="1"/>
  <c r="G22" i="1"/>
  <c r="J21" i="1"/>
  <c r="G21" i="1"/>
  <c r="J20" i="1"/>
  <c r="G20" i="1"/>
  <c r="J19" i="1"/>
  <c r="G19" i="1"/>
  <c r="J18" i="1"/>
  <c r="G18" i="1"/>
  <c r="J17" i="1"/>
  <c r="G17" i="1"/>
  <c r="J16" i="1"/>
  <c r="G16" i="1"/>
  <c r="J15" i="1"/>
  <c r="G15" i="1"/>
  <c r="J14" i="1"/>
  <c r="G14" i="1"/>
  <c r="J13" i="1"/>
  <c r="G13" i="1"/>
  <c r="J12" i="1"/>
  <c r="G12" i="1"/>
  <c r="J11" i="1"/>
  <c r="G11" i="1"/>
  <c r="J10" i="1"/>
  <c r="G10" i="1"/>
  <c r="J9" i="1"/>
  <c r="G9" i="1"/>
  <c r="J8" i="1"/>
  <c r="G8" i="1"/>
  <c r="I7" i="1"/>
  <c r="H7" i="1"/>
  <c r="F7" i="1"/>
  <c r="E7" i="1"/>
  <c r="D7" i="1"/>
  <c r="C7" i="1"/>
  <c r="J7" i="1" l="1"/>
  <c r="K7" i="1"/>
  <c r="G7" i="1"/>
</calcChain>
</file>

<file path=xl/sharedStrings.xml><?xml version="1.0" encoding="utf-8"?>
<sst xmlns="http://schemas.openxmlformats.org/spreadsheetml/2006/main" count="151" uniqueCount="56">
  <si>
    <t>INSTITUTO DE DEFESA AGROPECUÁRIA E FLORESTAL DO ACRE - IDAF</t>
  </si>
  <si>
    <t>COORDENAÇÃO ESTADUAL DO PROGRAMA DE CONTROLE E ERRADICAÇÃO DA BRUCELOSE E TUBERCULOSE</t>
  </si>
  <si>
    <t>ETAPA DE VACINAÇÃO DA BRUCELOSE:</t>
  </si>
  <si>
    <t>II Etapa de vacinação contra brucelose ano 2024.</t>
  </si>
  <si>
    <t>PERÍODO DE VACINAÇÃO</t>
  </si>
  <si>
    <t>01/07/2024 A 31/12/2024</t>
  </si>
  <si>
    <t>RESPONSÁVEL</t>
  </si>
  <si>
    <t>JEAN CARLOS TORRES DA SILVA</t>
  </si>
  <si>
    <t>MUNICÍPIOS</t>
  </si>
  <si>
    <t>Cod_IBGE</t>
  </si>
  <si>
    <t>Total Fêmeas (3-8m) vacinadas com ambas as vacinas</t>
  </si>
  <si>
    <t>ACRE</t>
  </si>
  <si>
    <t>TOTAL</t>
  </si>
  <si>
    <t>Acrelândia</t>
  </si>
  <si>
    <t>Assis Brasil</t>
  </si>
  <si>
    <t>Brasiléia</t>
  </si>
  <si>
    <t>Bujari</t>
  </si>
  <si>
    <t>Capixaba</t>
  </si>
  <si>
    <t>Cruzeiro do Sul</t>
  </si>
  <si>
    <t>Epitaciolândia</t>
  </si>
  <si>
    <t>Feijó</t>
  </si>
  <si>
    <t>Jordão</t>
  </si>
  <si>
    <t>Mâncio Lima</t>
  </si>
  <si>
    <t>Manoel Urbano</t>
  </si>
  <si>
    <t>Marechal Thaumaturgo</t>
  </si>
  <si>
    <t>Plácido de Castro</t>
  </si>
  <si>
    <t>Porto Acre</t>
  </si>
  <si>
    <t>Porto Walter</t>
  </si>
  <si>
    <t>Rio Branco</t>
  </si>
  <si>
    <t>Rodrigues Alves</t>
  </si>
  <si>
    <t>Santa Rosa do Purus</t>
  </si>
  <si>
    <t>Sena Madureira</t>
  </si>
  <si>
    <t>Senador Guiomard</t>
  </si>
  <si>
    <t>Tarauacá</t>
  </si>
  <si>
    <t>Xapuri</t>
  </si>
  <si>
    <r>
      <rPr>
        <sz val="10"/>
        <color rgb="FFFFFFFF"/>
        <rFont val="Arial"/>
        <family val="2"/>
      </rPr>
      <t xml:space="preserve">Total fêmeas vacinadas </t>
    </r>
    <r>
      <rPr>
        <b/>
        <u/>
        <sz val="10"/>
        <color rgb="FFFFFFFF"/>
        <rFont val="Arial"/>
        <family val="2"/>
      </rPr>
      <t>B19</t>
    </r>
  </si>
  <si>
    <r>
      <rPr>
        <sz val="10"/>
        <color rgb="FFFFFFFF"/>
        <rFont val="Arial"/>
        <family val="2"/>
      </rPr>
      <t xml:space="preserve">Total bovinas fêmeas de 3 - 8 meses vacinadas com </t>
    </r>
    <r>
      <rPr>
        <b/>
        <u/>
        <sz val="10"/>
        <color rgb="FFFFFFFF"/>
        <rFont val="Arial"/>
        <family val="2"/>
      </rPr>
      <t>RB51</t>
    </r>
  </si>
  <si>
    <r>
      <rPr>
        <sz val="10"/>
        <color rgb="FFFFFFFF"/>
        <rFont val="Arial"/>
        <family val="2"/>
      </rPr>
      <t xml:space="preserve">Total fêmeas bovinas  &gt; 8 meses vacinadas com  </t>
    </r>
    <r>
      <rPr>
        <b/>
        <u/>
        <sz val="10"/>
        <color rgb="FFFFFFFF"/>
        <rFont val="Arial"/>
        <family val="2"/>
      </rPr>
      <t>RB51</t>
    </r>
  </si>
  <si>
    <r>
      <rPr>
        <sz val="10"/>
        <color rgb="FFFFFFFF"/>
        <rFont val="Arial"/>
        <family val="2"/>
      </rPr>
      <t>Total fêmeas vacinadas</t>
    </r>
    <r>
      <rPr>
        <b/>
        <u/>
        <sz val="10"/>
        <color rgb="FFFFFFFF"/>
        <rFont val="Arial"/>
        <family val="2"/>
      </rPr>
      <t xml:space="preserve"> RB51</t>
    </r>
  </si>
  <si>
    <t>I Etapa de vacinação contra brucelose ano 2024.</t>
  </si>
  <si>
    <t>01/01/2024 A 30/06/2024</t>
  </si>
  <si>
    <t>% Vacinação</t>
  </si>
  <si>
    <t>RELATÓRIO DE VACINAÇÃO CONTRA BRUCELOSE BOVÍDEA - ANO DE 2024</t>
  </si>
  <si>
    <t>2024 - Vacinação Estadual de Brucelose -  79,34%</t>
  </si>
  <si>
    <t>TOT BOV - Fêmeas - 0 a 12 meses</t>
  </si>
  <si>
    <t>TOT BUB - Fêmeas - 0 a 12 meses</t>
  </si>
  <si>
    <r>
      <t xml:space="preserve">TOTBOVFÊMEAS (3-8 meses) vacinadas com </t>
    </r>
    <r>
      <rPr>
        <b/>
        <u/>
        <sz val="10"/>
        <color rgb="FFFFFFFF"/>
        <rFont val="Arial"/>
        <family val="2"/>
      </rPr>
      <t>B19</t>
    </r>
  </si>
  <si>
    <r>
      <t xml:space="preserve">TOTBUBFÊMEAS(3 - 8 meses)  vacinadas </t>
    </r>
    <r>
      <rPr>
        <b/>
        <u/>
        <sz val="10"/>
        <color rgb="FFFFFFFF"/>
        <rFont val="Arial"/>
        <family val="2"/>
      </rPr>
      <t>B19</t>
    </r>
  </si>
  <si>
    <t>Nº BOV - Fêmeas - 0 a 12 meses</t>
  </si>
  <si>
    <t>Nº BUB - Fêmeas - 0 a 12 meses</t>
  </si>
  <si>
    <r>
      <t xml:space="preserve">Nº BOV FÊMEAS (3-8 meses) vacinadas com </t>
    </r>
    <r>
      <rPr>
        <b/>
        <u/>
        <sz val="10"/>
        <color rgb="FFFFFFFF"/>
        <rFont val="Arial"/>
        <family val="2"/>
      </rPr>
      <t>B19</t>
    </r>
  </si>
  <si>
    <r>
      <t xml:space="preserve">NºBUBFÊMEAS(3 - 8 meses)  vacinadas </t>
    </r>
    <r>
      <rPr>
        <b/>
        <u/>
        <sz val="10"/>
        <color rgb="FFFFFFFF"/>
        <rFont val="Arial"/>
        <family val="2"/>
      </rPr>
      <t>B19</t>
    </r>
  </si>
  <si>
    <t>Nº BOV Fêmeas  0 a 12 meses</t>
  </si>
  <si>
    <t>Nº BUB  Fêmeas- 0 a 12 meses</t>
  </si>
  <si>
    <r>
      <t xml:space="preserve">Nº BOV FÊMEAS 3-8 meses vacinadas com </t>
    </r>
    <r>
      <rPr>
        <b/>
        <u/>
        <sz val="10"/>
        <color rgb="FFFFFFFF"/>
        <rFont val="Arial"/>
        <family val="2"/>
      </rPr>
      <t>B19</t>
    </r>
  </si>
  <si>
    <r>
      <t xml:space="preserve">Nº BUBFêmeas 3 - 8 meses  vacinadas </t>
    </r>
    <r>
      <rPr>
        <b/>
        <u/>
        <sz val="10"/>
        <color rgb="FFFFFFFF"/>
        <rFont val="Arial"/>
        <family val="2"/>
      </rPr>
      <t>B19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</si>
</sst>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1"/>
      <color theme="1"/>
      <name val="Calibri"/>
      <family val="2"/>
    </font>
    <font>
      <sz val="10"/>
      <color rgb="FFFFFFFF"/>
      <name val="Arial"/>
      <family val="2"/>
    </font>
    <font>
      <b/>
      <u/>
      <sz val="10"/>
      <color rgb="FFFFFFFF"/>
      <name val="Arial"/>
      <family val="2"/>
    </font>
    <font>
      <sz val="10"/>
      <name val="Arial"/>
      <family val="2"/>
    </font>
    <font>
      <sz val="12"/>
      <color rgb="FF000000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FFFFFF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155CC"/>
        <bgColor rgb="FF1155CC"/>
      </patternFill>
    </fill>
    <fill>
      <patternFill patternType="solid">
        <fgColor rgb="FFFFC000"/>
        <bgColor rgb="FF1155CC"/>
      </patternFill>
    </fill>
    <fill>
      <patternFill patternType="solid">
        <fgColor rgb="FF92D050"/>
        <bgColor rgb="FF1155CC"/>
      </patternFill>
    </fill>
    <fill>
      <patternFill patternType="solid">
        <fgColor rgb="FF00B0F0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61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 applyProtection="1">
      <alignment horizontal="center" vertical="center" wrapText="1"/>
      <protection locked="0"/>
    </xf>
    <xf numFmtId="3" fontId="8" fillId="0" borderId="6" xfId="1" applyNumberForma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 wrapText="1"/>
    </xf>
    <xf numFmtId="3" fontId="8" fillId="0" borderId="7" xfId="1" applyNumberFormat="1" applyBorder="1" applyAlignment="1">
      <alignment horizontal="center" vertical="center"/>
    </xf>
    <xf numFmtId="3" fontId="7" fillId="0" borderId="8" xfId="0" applyNumberFormat="1" applyFont="1" applyBorder="1" applyAlignment="1" applyProtection="1">
      <alignment horizontal="center" vertical="center" wrapText="1"/>
      <protection locked="0"/>
    </xf>
    <xf numFmtId="3" fontId="3" fillId="5" borderId="1" xfId="0" applyNumberFormat="1" applyFont="1" applyFill="1" applyBorder="1" applyAlignment="1">
      <alignment horizontal="center" vertical="center"/>
    </xf>
    <xf numFmtId="0" fontId="7" fillId="0" borderId="8" xfId="0" applyFont="1" applyBorder="1" applyAlignment="1" applyProtection="1">
      <alignment horizontal="center" vertical="center" wrapText="1"/>
      <protection locked="0"/>
    </xf>
    <xf numFmtId="3" fontId="8" fillId="0" borderId="7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/>
      <protection locked="0" hidden="1"/>
    </xf>
    <xf numFmtId="3" fontId="3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horizontal="center"/>
    </xf>
    <xf numFmtId="9" fontId="3" fillId="5" borderId="1" xfId="0" applyNumberFormat="1" applyFont="1" applyFill="1" applyBorder="1" applyAlignment="1">
      <alignment horizontal="center" vertical="center"/>
    </xf>
    <xf numFmtId="3" fontId="6" fillId="0" borderId="7" xfId="1" applyNumberFormat="1" applyFont="1" applyBorder="1" applyAlignment="1">
      <alignment horizontal="center" vertical="center"/>
    </xf>
    <xf numFmtId="3" fontId="6" fillId="0" borderId="6" xfId="1" applyNumberFormat="1" applyFont="1" applyBorder="1" applyAlignment="1">
      <alignment horizontal="center" vertical="center"/>
    </xf>
    <xf numFmtId="3" fontId="9" fillId="0" borderId="6" xfId="1" applyNumberFormat="1" applyFont="1" applyBorder="1" applyAlignment="1">
      <alignment horizontal="center" vertical="center"/>
    </xf>
    <xf numFmtId="1" fontId="0" fillId="0" borderId="0" xfId="0" applyNumberFormat="1"/>
    <xf numFmtId="10" fontId="0" fillId="0" borderId="0" xfId="0" applyNumberFormat="1"/>
    <xf numFmtId="0" fontId="1" fillId="0" borderId="0" xfId="0" applyFont="1" applyAlignment="1">
      <alignment vertical="center"/>
    </xf>
    <xf numFmtId="0" fontId="7" fillId="0" borderId="1" xfId="0" applyFont="1" applyBorder="1" applyAlignment="1" applyProtection="1">
      <alignment horizontal="center" vertical="center" wrapText="1"/>
      <protection locked="0"/>
    </xf>
    <xf numFmtId="3" fontId="8" fillId="0" borderId="12" xfId="1" applyNumberForma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3" fontId="11" fillId="3" borderId="1" xfId="0" applyNumberFormat="1" applyFont="1" applyFill="1" applyBorder="1" applyAlignment="1">
      <alignment horizontal="center" vertical="center" wrapText="1"/>
    </xf>
    <xf numFmtId="10" fontId="11" fillId="3" borderId="1" xfId="0" applyNumberFormat="1" applyFont="1" applyFill="1" applyBorder="1" applyAlignment="1">
      <alignment horizontal="center" vertical="center" wrapText="1"/>
    </xf>
    <xf numFmtId="3" fontId="8" fillId="0" borderId="0" xfId="1" applyNumberFormat="1" applyAlignment="1">
      <alignment horizontal="center" vertical="center"/>
    </xf>
    <xf numFmtId="0" fontId="7" fillId="0" borderId="0" xfId="0" applyFont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 vertical="center"/>
    </xf>
    <xf numFmtId="10" fontId="10" fillId="0" borderId="1" xfId="0" applyNumberFormat="1" applyFont="1" applyBorder="1"/>
    <xf numFmtId="10" fontId="4" fillId="2" borderId="5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</cellXfs>
  <cellStyles count="2">
    <cellStyle name="Normal" xfId="0" builtinId="0"/>
    <cellStyle name="Normal 6" xfId="1" xr:uid="{1D58AB95-D674-47F0-BF60-A764639CA8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Gráfico!$B$1</c:f>
              <c:strCache>
                <c:ptCount val="1"/>
                <c:pt idx="0">
                  <c:v>2024 - Vacinação Estadual de Brucelose -  79,34%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2B5-420A-B930-64CB4ADF8501}"/>
              </c:ext>
            </c:extLst>
          </c:dPt>
          <c:dPt>
            <c:idx val="7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2B5-420A-B930-64CB4ADF8501}"/>
              </c:ext>
            </c:extLst>
          </c:dPt>
          <c:dPt>
            <c:idx val="8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2B5-420A-B930-64CB4ADF8501}"/>
              </c:ext>
            </c:extLst>
          </c:dPt>
          <c:dPt>
            <c:idx val="9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52B5-420A-B930-64CB4ADF8501}"/>
              </c:ext>
            </c:extLst>
          </c:dPt>
          <c:dPt>
            <c:idx val="1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52B5-420A-B930-64CB4ADF8501}"/>
              </c:ext>
            </c:extLst>
          </c:dPt>
          <c:dPt>
            <c:idx val="1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2B5-420A-B930-64CB4ADF8501}"/>
              </c:ext>
            </c:extLst>
          </c:dPt>
          <c:dPt>
            <c:idx val="14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52B5-420A-B930-64CB4ADF8501}"/>
              </c:ext>
            </c:extLst>
          </c:dPt>
          <c:dPt>
            <c:idx val="1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2B5-420A-B930-64CB4ADF8501}"/>
              </c:ext>
            </c:extLst>
          </c:dPt>
          <c:dPt>
            <c:idx val="17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2B5-420A-B930-64CB4ADF8501}"/>
              </c:ext>
            </c:extLst>
          </c:dPt>
          <c:dPt>
            <c:idx val="2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52B5-420A-B930-64CB4ADF8501}"/>
              </c:ext>
            </c:extLst>
          </c:dPt>
          <c:cat>
            <c:strRef>
              <c:f>Gráfico!$A$2:$A$23</c:f>
              <c:strCache>
                <c:ptCount val="22"/>
                <c:pt idx="0">
                  <c:v>Acrelândia</c:v>
                </c:pt>
                <c:pt idx="1">
                  <c:v>Assis Brasil</c:v>
                </c:pt>
                <c:pt idx="2">
                  <c:v>Brasiléia</c:v>
                </c:pt>
                <c:pt idx="3">
                  <c:v>Bujari</c:v>
                </c:pt>
                <c:pt idx="4">
                  <c:v>Capixaba</c:v>
                </c:pt>
                <c:pt idx="5">
                  <c:v>Cruzeiro do Sul</c:v>
                </c:pt>
                <c:pt idx="6">
                  <c:v>Epitaciolândia</c:v>
                </c:pt>
                <c:pt idx="7">
                  <c:v>Feijó</c:v>
                </c:pt>
                <c:pt idx="8">
                  <c:v>Jordão</c:v>
                </c:pt>
                <c:pt idx="9">
                  <c:v>Mâncio Lima</c:v>
                </c:pt>
                <c:pt idx="10">
                  <c:v>Manoel Urbano</c:v>
                </c:pt>
                <c:pt idx="11">
                  <c:v>Marechal Thaumaturgo</c:v>
                </c:pt>
                <c:pt idx="12">
                  <c:v>Plácido de Castro</c:v>
                </c:pt>
                <c:pt idx="13">
                  <c:v>Porto Acre</c:v>
                </c:pt>
                <c:pt idx="14">
                  <c:v>Porto Walter</c:v>
                </c:pt>
                <c:pt idx="15">
                  <c:v>Rio Branco</c:v>
                </c:pt>
                <c:pt idx="16">
                  <c:v>Rodrigues Alves</c:v>
                </c:pt>
                <c:pt idx="17">
                  <c:v>Santa Rosa do Purus</c:v>
                </c:pt>
                <c:pt idx="18">
                  <c:v>Sena Madureira</c:v>
                </c:pt>
                <c:pt idx="19">
                  <c:v>Senador Guiomard</c:v>
                </c:pt>
                <c:pt idx="20">
                  <c:v>Tarauacá</c:v>
                </c:pt>
                <c:pt idx="21">
                  <c:v>Xapuri</c:v>
                </c:pt>
              </c:strCache>
            </c:strRef>
          </c:cat>
          <c:val>
            <c:numRef>
              <c:f>Gráfico!$B$2:$B$23</c:f>
              <c:numCache>
                <c:formatCode>0.00%</c:formatCode>
                <c:ptCount val="22"/>
                <c:pt idx="0">
                  <c:v>0.80780280100548918</c:v>
                </c:pt>
                <c:pt idx="1">
                  <c:v>0.82615273301322112</c:v>
                </c:pt>
                <c:pt idx="2">
                  <c:v>0.89185977421271534</c:v>
                </c:pt>
                <c:pt idx="3">
                  <c:v>0.81829640865682485</c:v>
                </c:pt>
                <c:pt idx="4">
                  <c:v>0.81600185990899732</c:v>
                </c:pt>
                <c:pt idx="5">
                  <c:v>0.45829542007885959</c:v>
                </c:pt>
                <c:pt idx="6">
                  <c:v>0.81741124442078539</c:v>
                </c:pt>
                <c:pt idx="7">
                  <c:v>0.66883926423306572</c:v>
                </c:pt>
                <c:pt idx="8">
                  <c:v>0.40103588605253421</c:v>
                </c:pt>
                <c:pt idx="9">
                  <c:v>0.55530059660394682</c:v>
                </c:pt>
                <c:pt idx="10">
                  <c:v>0.71782546494992849</c:v>
                </c:pt>
                <c:pt idx="11">
                  <c:v>7.1117074807111713E-2</c:v>
                </c:pt>
                <c:pt idx="12">
                  <c:v>0.81470369234812312</c:v>
                </c:pt>
                <c:pt idx="13">
                  <c:v>0.80402552970128649</c:v>
                </c:pt>
                <c:pt idx="14">
                  <c:v>0.24141283214517173</c:v>
                </c:pt>
                <c:pt idx="15">
                  <c:v>0.78901240832141706</c:v>
                </c:pt>
                <c:pt idx="16">
                  <c:v>0.46372081345719307</c:v>
                </c:pt>
                <c:pt idx="17">
                  <c:v>0.54229711141678127</c:v>
                </c:pt>
                <c:pt idx="18">
                  <c:v>0.81894577710588912</c:v>
                </c:pt>
                <c:pt idx="19">
                  <c:v>0.82115000906947211</c:v>
                </c:pt>
                <c:pt idx="20">
                  <c:v>0.76553853754940715</c:v>
                </c:pt>
                <c:pt idx="21">
                  <c:v>0.88901542395908251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B5-420A-B930-64CB4ADF8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36364799"/>
        <c:axId val="1936365279"/>
      </c:barChart>
      <c:catAx>
        <c:axId val="19363647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36365279"/>
        <c:crosses val="autoZero"/>
        <c:auto val="1"/>
        <c:lblAlgn val="ctr"/>
        <c:lblOffset val="100"/>
        <c:noMultiLvlLbl val="0"/>
      </c:catAx>
      <c:valAx>
        <c:axId val="1936365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36364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80314965" l="0.51181102362204722" r="0.51181102362204722" t="0.78740157480314965" header="0.31496062992125984" footer="0.31496062992125984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138111</xdr:rowOff>
    </xdr:from>
    <xdr:to>
      <xdr:col>11</xdr:col>
      <xdr:colOff>476249</xdr:colOff>
      <xdr:row>18</xdr:row>
      <xdr:rowOff>142874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F8C6BCF-18EE-1BC8-D8D9-9D7D170439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257175</xdr:colOff>
      <xdr:row>21</xdr:row>
      <xdr:rowOff>169638</xdr:rowOff>
    </xdr:from>
    <xdr:to>
      <xdr:col>11</xdr:col>
      <xdr:colOff>400051</xdr:colOff>
      <xdr:row>29</xdr:row>
      <xdr:rowOff>145164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DD1E932-78E7-4037-36CB-726D17FA1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0" y="4541613"/>
          <a:ext cx="5019676" cy="14995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DAF\Nextcloud2\PECEBT\VACINA&#199;&#195;O%201&#186;%20SEMESTRE%202024\MapaVacBruc_II.xlsx" TargetMode="External"/><Relationship Id="rId1" Type="http://schemas.openxmlformats.org/officeDocument/2006/relationships/externalLinkPath" Target="MapaVacBruc_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 refreshError="1">
        <row r="8">
          <cell r="K8">
            <v>31493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3CE81-0295-443B-96BB-47CA572B12D7}">
  <dimension ref="A1:K29"/>
  <sheetViews>
    <sheetView workbookViewId="0">
      <selection activeCell="U12" sqref="U12"/>
    </sheetView>
  </sheetViews>
  <sheetFormatPr defaultRowHeight="15" x14ac:dyDescent="0.25"/>
  <cols>
    <col min="1" max="1" width="19.28515625" customWidth="1"/>
    <col min="2" max="2" width="10.5703125" customWidth="1"/>
    <col min="3" max="3" width="9.5703125" customWidth="1"/>
    <col min="4" max="4" width="9.28515625" customWidth="1"/>
    <col min="5" max="5" width="13.7109375" customWidth="1"/>
    <col min="6" max="6" width="16.140625" customWidth="1"/>
    <col min="7" max="7" width="10.140625" customWidth="1"/>
    <col min="8" max="8" width="10.5703125" customWidth="1"/>
    <col min="9" max="9" width="13" customWidth="1"/>
    <col min="10" max="10" width="9.28515625" customWidth="1"/>
    <col min="11" max="11" width="13.5703125" customWidth="1"/>
  </cols>
  <sheetData>
    <row r="1" spans="1:11" ht="15.75" x14ac:dyDescent="0.25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x14ac:dyDescent="0.25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x14ac:dyDescent="0.25">
      <c r="A3" s="38" t="s">
        <v>2</v>
      </c>
      <c r="B3" s="38"/>
      <c r="C3" s="17" t="s">
        <v>39</v>
      </c>
      <c r="D3" s="18"/>
      <c r="E3" s="18"/>
      <c r="F3" s="18"/>
      <c r="G3" s="18"/>
      <c r="H3" s="18"/>
      <c r="I3" s="18"/>
      <c r="J3" s="18"/>
      <c r="K3" s="19"/>
    </row>
    <row r="4" spans="1:11" x14ac:dyDescent="0.25">
      <c r="A4" s="38" t="s">
        <v>4</v>
      </c>
      <c r="B4" s="38"/>
      <c r="C4" s="39" t="s">
        <v>40</v>
      </c>
      <c r="D4" s="40"/>
      <c r="E4" s="40"/>
      <c r="F4" s="40"/>
      <c r="G4" s="40"/>
      <c r="H4" s="40"/>
      <c r="I4" s="40"/>
      <c r="J4" s="40"/>
      <c r="K4" s="41"/>
    </row>
    <row r="5" spans="1:11" x14ac:dyDescent="0.25">
      <c r="A5" s="38" t="s">
        <v>6</v>
      </c>
      <c r="B5" s="38"/>
      <c r="C5" s="42" t="s">
        <v>7</v>
      </c>
      <c r="D5" s="43"/>
      <c r="E5" s="43"/>
      <c r="F5" s="43"/>
      <c r="G5" s="43"/>
      <c r="H5" s="43"/>
      <c r="I5" s="43"/>
      <c r="J5" s="43"/>
      <c r="K5" s="44"/>
    </row>
    <row r="6" spans="1:11" ht="74.25" customHeight="1" x14ac:dyDescent="0.25">
      <c r="A6" s="4" t="s">
        <v>8</v>
      </c>
      <c r="B6" s="4" t="s">
        <v>9</v>
      </c>
      <c r="C6" s="4" t="s">
        <v>44</v>
      </c>
      <c r="D6" s="4" t="s">
        <v>45</v>
      </c>
      <c r="E6" s="4" t="s">
        <v>46</v>
      </c>
      <c r="F6" s="4" t="s">
        <v>47</v>
      </c>
      <c r="G6" s="4" t="s">
        <v>35</v>
      </c>
      <c r="H6" s="4" t="s">
        <v>36</v>
      </c>
      <c r="I6" s="4" t="s">
        <v>37</v>
      </c>
      <c r="J6" s="4" t="s">
        <v>38</v>
      </c>
      <c r="K6" s="4" t="s">
        <v>10</v>
      </c>
    </row>
    <row r="7" spans="1:11" x14ac:dyDescent="0.25">
      <c r="A7" s="30" t="s">
        <v>11</v>
      </c>
      <c r="B7" s="30" t="s">
        <v>12</v>
      </c>
      <c r="C7" s="31">
        <f t="shared" ref="C7:E7" si="0">SUM(C8:C29)</f>
        <v>444621</v>
      </c>
      <c r="D7" s="31">
        <f t="shared" si="0"/>
        <v>483</v>
      </c>
      <c r="E7" s="31">
        <f t="shared" si="0"/>
        <v>206835</v>
      </c>
      <c r="F7" s="31">
        <f>SUM(F8:F29)</f>
        <v>36</v>
      </c>
      <c r="G7" s="31">
        <f>SUM(E7+F7)</f>
        <v>206871</v>
      </c>
      <c r="H7" s="31">
        <f>SUM(H8:H29)</f>
        <v>18623</v>
      </c>
      <c r="I7" s="31">
        <f>SUM(I8:I29)</f>
        <v>8743</v>
      </c>
      <c r="J7" s="31">
        <f>H7+I7</f>
        <v>27366</v>
      </c>
      <c r="K7" s="31">
        <f>SUM(E7,F7,H7)</f>
        <v>225494</v>
      </c>
    </row>
    <row r="8" spans="1:11" x14ac:dyDescent="0.25">
      <c r="A8" s="35" t="s">
        <v>13</v>
      </c>
      <c r="B8" s="5">
        <v>1200013</v>
      </c>
      <c r="C8" s="8">
        <v>25103</v>
      </c>
      <c r="D8" s="8">
        <v>5</v>
      </c>
      <c r="E8" s="10">
        <v>12387</v>
      </c>
      <c r="F8" s="8">
        <v>0</v>
      </c>
      <c r="G8" s="9">
        <f>SUM(E8,F8)</f>
        <v>12387</v>
      </c>
      <c r="H8" s="10">
        <v>787</v>
      </c>
      <c r="I8" s="8">
        <v>213</v>
      </c>
      <c r="J8" s="9">
        <f t="shared" ref="J8:J29" si="1">H8+I8</f>
        <v>1000</v>
      </c>
      <c r="K8" s="12">
        <f>E8+F8+H8</f>
        <v>13174</v>
      </c>
    </row>
    <row r="9" spans="1:11" x14ac:dyDescent="0.25">
      <c r="A9" s="35" t="s">
        <v>14</v>
      </c>
      <c r="B9" s="5">
        <v>1200054</v>
      </c>
      <c r="C9" s="8">
        <v>8699</v>
      </c>
      <c r="D9" s="8">
        <v>4</v>
      </c>
      <c r="E9" s="10">
        <v>6178</v>
      </c>
      <c r="F9" s="8">
        <v>0</v>
      </c>
      <c r="G9" s="9">
        <f t="shared" ref="G9:G29" si="2">SUM(E9,F9)</f>
        <v>6178</v>
      </c>
      <c r="H9" s="8">
        <v>0</v>
      </c>
      <c r="I9" s="16">
        <v>0</v>
      </c>
      <c r="J9" s="9">
        <f t="shared" si="1"/>
        <v>0</v>
      </c>
      <c r="K9" s="12">
        <f t="shared" ref="K9:K29" si="3">E9+F9+H9</f>
        <v>6178</v>
      </c>
    </row>
    <row r="10" spans="1:11" x14ac:dyDescent="0.25">
      <c r="A10" s="35" t="s">
        <v>15</v>
      </c>
      <c r="B10" s="5">
        <v>1200104</v>
      </c>
      <c r="C10" s="8">
        <v>35313</v>
      </c>
      <c r="D10" s="8">
        <v>21</v>
      </c>
      <c r="E10" s="10">
        <v>23039</v>
      </c>
      <c r="F10" s="8">
        <v>7</v>
      </c>
      <c r="G10" s="9">
        <f t="shared" si="2"/>
        <v>23046</v>
      </c>
      <c r="H10" s="14">
        <v>203</v>
      </c>
      <c r="I10" s="8">
        <v>153</v>
      </c>
      <c r="J10" s="9">
        <f t="shared" si="1"/>
        <v>356</v>
      </c>
      <c r="K10" s="12">
        <f t="shared" si="3"/>
        <v>23249</v>
      </c>
    </row>
    <row r="11" spans="1:11" x14ac:dyDescent="0.25">
      <c r="A11" s="35" t="s">
        <v>16</v>
      </c>
      <c r="B11" s="5">
        <v>1200138</v>
      </c>
      <c r="C11" s="8">
        <v>30485</v>
      </c>
      <c r="D11" s="8">
        <v>27</v>
      </c>
      <c r="E11" s="22">
        <v>15244</v>
      </c>
      <c r="F11" s="8">
        <v>0</v>
      </c>
      <c r="G11" s="9">
        <f t="shared" si="2"/>
        <v>15244</v>
      </c>
      <c r="H11" s="14">
        <v>799</v>
      </c>
      <c r="I11" s="8">
        <v>413</v>
      </c>
      <c r="J11" s="9">
        <f t="shared" si="1"/>
        <v>1212</v>
      </c>
      <c r="K11" s="12">
        <f t="shared" si="3"/>
        <v>16043</v>
      </c>
    </row>
    <row r="12" spans="1:11" x14ac:dyDescent="0.25">
      <c r="A12" s="35" t="s">
        <v>17</v>
      </c>
      <c r="B12" s="5">
        <v>1200179</v>
      </c>
      <c r="C12" s="8">
        <v>17558</v>
      </c>
      <c r="D12" s="8">
        <v>0</v>
      </c>
      <c r="E12" s="10">
        <v>10841</v>
      </c>
      <c r="F12" s="8">
        <v>0</v>
      </c>
      <c r="G12" s="9">
        <f t="shared" si="2"/>
        <v>10841</v>
      </c>
      <c r="H12" s="14">
        <v>320</v>
      </c>
      <c r="I12" s="8">
        <v>180</v>
      </c>
      <c r="J12" s="9">
        <f t="shared" si="1"/>
        <v>500</v>
      </c>
      <c r="K12" s="12">
        <f t="shared" si="3"/>
        <v>11161</v>
      </c>
    </row>
    <row r="13" spans="1:11" x14ac:dyDescent="0.25">
      <c r="A13" s="35" t="s">
        <v>18</v>
      </c>
      <c r="B13" s="5">
        <v>1200203</v>
      </c>
      <c r="C13" s="8">
        <v>4891</v>
      </c>
      <c r="D13" s="8">
        <v>37</v>
      </c>
      <c r="E13" s="10">
        <v>749</v>
      </c>
      <c r="F13" s="8">
        <v>4</v>
      </c>
      <c r="G13" s="9">
        <f t="shared" si="2"/>
        <v>753</v>
      </c>
      <c r="H13" s="14">
        <v>183</v>
      </c>
      <c r="I13" s="8">
        <v>247</v>
      </c>
      <c r="J13" s="9">
        <f t="shared" si="1"/>
        <v>430</v>
      </c>
      <c r="K13" s="12">
        <f t="shared" si="3"/>
        <v>936</v>
      </c>
    </row>
    <row r="14" spans="1:11" x14ac:dyDescent="0.25">
      <c r="A14" s="35" t="s">
        <v>19</v>
      </c>
      <c r="B14" s="5">
        <v>1200252</v>
      </c>
      <c r="C14" s="8">
        <v>15723</v>
      </c>
      <c r="D14" s="8">
        <v>10</v>
      </c>
      <c r="E14" s="10">
        <v>8583</v>
      </c>
      <c r="F14" s="8">
        <v>0</v>
      </c>
      <c r="G14" s="9">
        <f t="shared" si="2"/>
        <v>8583</v>
      </c>
      <c r="H14" s="14">
        <v>265</v>
      </c>
      <c r="I14" s="8">
        <v>264</v>
      </c>
      <c r="J14" s="9">
        <f t="shared" si="1"/>
        <v>529</v>
      </c>
      <c r="K14" s="12">
        <f t="shared" si="3"/>
        <v>8848</v>
      </c>
    </row>
    <row r="15" spans="1:11" x14ac:dyDescent="0.25">
      <c r="A15" s="35" t="s">
        <v>20</v>
      </c>
      <c r="B15" s="5">
        <v>1200302</v>
      </c>
      <c r="C15" s="8">
        <v>25604</v>
      </c>
      <c r="D15" s="8">
        <v>45</v>
      </c>
      <c r="E15" s="10">
        <v>10935</v>
      </c>
      <c r="F15" s="8">
        <v>1</v>
      </c>
      <c r="G15" s="9">
        <f t="shared" si="2"/>
        <v>10936</v>
      </c>
      <c r="H15" s="14">
        <v>841</v>
      </c>
      <c r="I15" s="8">
        <v>855</v>
      </c>
      <c r="J15" s="9">
        <f t="shared" si="1"/>
        <v>1696</v>
      </c>
      <c r="K15" s="12">
        <f t="shared" si="3"/>
        <v>11777</v>
      </c>
    </row>
    <row r="16" spans="1:11" x14ac:dyDescent="0.25">
      <c r="A16" s="35" t="s">
        <v>21</v>
      </c>
      <c r="B16" s="5">
        <v>1200328</v>
      </c>
      <c r="C16" s="8">
        <v>1434</v>
      </c>
      <c r="D16" s="8">
        <v>0</v>
      </c>
      <c r="E16" s="10">
        <v>525</v>
      </c>
      <c r="F16" s="8">
        <v>0</v>
      </c>
      <c r="G16" s="9">
        <f t="shared" si="2"/>
        <v>525</v>
      </c>
      <c r="H16" s="14">
        <v>0</v>
      </c>
      <c r="I16" s="8">
        <v>8</v>
      </c>
      <c r="J16" s="9">
        <f t="shared" si="1"/>
        <v>8</v>
      </c>
      <c r="K16" s="12">
        <f t="shared" si="3"/>
        <v>525</v>
      </c>
    </row>
    <row r="17" spans="1:11" x14ac:dyDescent="0.25">
      <c r="A17" s="35" t="s">
        <v>22</v>
      </c>
      <c r="B17" s="5">
        <v>1200336</v>
      </c>
      <c r="C17" s="8">
        <v>2381</v>
      </c>
      <c r="D17" s="8">
        <v>11</v>
      </c>
      <c r="E17" s="10">
        <v>986</v>
      </c>
      <c r="F17" s="8">
        <v>0</v>
      </c>
      <c r="G17" s="9">
        <f t="shared" si="2"/>
        <v>986</v>
      </c>
      <c r="H17" s="14">
        <v>121</v>
      </c>
      <c r="I17" s="8">
        <v>73</v>
      </c>
      <c r="J17" s="9">
        <f t="shared" si="1"/>
        <v>194</v>
      </c>
      <c r="K17" s="12">
        <f t="shared" si="3"/>
        <v>1107</v>
      </c>
    </row>
    <row r="18" spans="1:11" x14ac:dyDescent="0.25">
      <c r="A18" s="35" t="s">
        <v>23</v>
      </c>
      <c r="B18" s="5">
        <v>1200344</v>
      </c>
      <c r="C18" s="8">
        <v>12559</v>
      </c>
      <c r="D18" s="8">
        <v>11</v>
      </c>
      <c r="E18" s="10">
        <v>3072</v>
      </c>
      <c r="F18" s="8">
        <v>0</v>
      </c>
      <c r="G18" s="9">
        <f t="shared" si="2"/>
        <v>3072</v>
      </c>
      <c r="H18" s="14">
        <v>1406</v>
      </c>
      <c r="I18" s="8">
        <v>231</v>
      </c>
      <c r="J18" s="9">
        <f t="shared" si="1"/>
        <v>1637</v>
      </c>
      <c r="K18" s="12">
        <f t="shared" si="3"/>
        <v>4478</v>
      </c>
    </row>
    <row r="19" spans="1:11" x14ac:dyDescent="0.25">
      <c r="A19" s="35" t="s">
        <v>24</v>
      </c>
      <c r="B19" s="5">
        <v>1200351</v>
      </c>
      <c r="C19" s="8">
        <v>1582</v>
      </c>
      <c r="D19" s="8">
        <v>0</v>
      </c>
      <c r="E19" s="10">
        <v>30</v>
      </c>
      <c r="F19" s="8">
        <v>0</v>
      </c>
      <c r="G19" s="9">
        <f t="shared" si="2"/>
        <v>30</v>
      </c>
      <c r="H19" s="14">
        <v>65</v>
      </c>
      <c r="I19" s="8">
        <v>0</v>
      </c>
      <c r="J19" s="9">
        <f t="shared" si="1"/>
        <v>65</v>
      </c>
      <c r="K19" s="12">
        <f t="shared" si="3"/>
        <v>95</v>
      </c>
    </row>
    <row r="20" spans="1:11" x14ac:dyDescent="0.25">
      <c r="A20" s="35" t="s">
        <v>25</v>
      </c>
      <c r="B20" s="5">
        <v>1200385</v>
      </c>
      <c r="C20" s="8">
        <v>29612</v>
      </c>
      <c r="D20" s="8">
        <v>63</v>
      </c>
      <c r="E20" s="10">
        <v>14736</v>
      </c>
      <c r="F20" s="8">
        <v>19</v>
      </c>
      <c r="G20" s="9">
        <f t="shared" si="2"/>
        <v>14755</v>
      </c>
      <c r="H20" s="14">
        <v>709</v>
      </c>
      <c r="I20" s="8">
        <v>593</v>
      </c>
      <c r="J20" s="9">
        <f t="shared" si="1"/>
        <v>1302</v>
      </c>
      <c r="K20" s="12">
        <f t="shared" si="3"/>
        <v>15464</v>
      </c>
    </row>
    <row r="21" spans="1:11" x14ac:dyDescent="0.25">
      <c r="A21" s="35" t="s">
        <v>26</v>
      </c>
      <c r="B21" s="5">
        <v>1200807</v>
      </c>
      <c r="C21" s="8">
        <v>33625</v>
      </c>
      <c r="D21" s="8">
        <v>50</v>
      </c>
      <c r="E21" s="10">
        <v>17877</v>
      </c>
      <c r="F21" s="8">
        <v>4</v>
      </c>
      <c r="G21" s="9">
        <f t="shared" si="2"/>
        <v>17881</v>
      </c>
      <c r="H21" s="14">
        <v>830</v>
      </c>
      <c r="I21" s="8">
        <v>506</v>
      </c>
      <c r="J21" s="9">
        <f t="shared" si="1"/>
        <v>1336</v>
      </c>
      <c r="K21" s="12">
        <f t="shared" si="3"/>
        <v>18711</v>
      </c>
    </row>
    <row r="22" spans="1:11" x14ac:dyDescent="0.25">
      <c r="A22" s="35" t="s">
        <v>27</v>
      </c>
      <c r="B22" s="5">
        <v>1200393</v>
      </c>
      <c r="C22" s="8">
        <v>1840</v>
      </c>
      <c r="D22" s="8">
        <v>0</v>
      </c>
      <c r="E22" s="10">
        <v>184</v>
      </c>
      <c r="F22" s="8">
        <v>0</v>
      </c>
      <c r="G22" s="9">
        <f t="shared" si="2"/>
        <v>184</v>
      </c>
      <c r="H22" s="14">
        <v>361</v>
      </c>
      <c r="I22" s="8">
        <v>260</v>
      </c>
      <c r="J22" s="9">
        <f t="shared" si="1"/>
        <v>621</v>
      </c>
      <c r="K22" s="12">
        <f t="shared" si="3"/>
        <v>545</v>
      </c>
    </row>
    <row r="23" spans="1:11" x14ac:dyDescent="0.25">
      <c r="A23" s="35" t="s">
        <v>28</v>
      </c>
      <c r="B23" s="5">
        <v>1200401</v>
      </c>
      <c r="C23" s="8">
        <v>54199</v>
      </c>
      <c r="D23" s="8">
        <v>15</v>
      </c>
      <c r="E23" s="10">
        <v>23236</v>
      </c>
      <c r="F23" s="8">
        <v>0</v>
      </c>
      <c r="G23" s="9">
        <f t="shared" si="2"/>
        <v>23236</v>
      </c>
      <c r="H23" s="14">
        <v>2313</v>
      </c>
      <c r="I23" s="8">
        <v>1936</v>
      </c>
      <c r="J23" s="9">
        <f t="shared" si="1"/>
        <v>4249</v>
      </c>
      <c r="K23" s="12">
        <f t="shared" si="3"/>
        <v>25549</v>
      </c>
    </row>
    <row r="24" spans="1:11" x14ac:dyDescent="0.25">
      <c r="A24" s="35" t="s">
        <v>29</v>
      </c>
      <c r="B24" s="5">
        <v>1200427</v>
      </c>
      <c r="C24" s="8">
        <v>2261</v>
      </c>
      <c r="D24" s="8">
        <v>4</v>
      </c>
      <c r="E24" s="10">
        <v>554</v>
      </c>
      <c r="F24" s="8">
        <v>0</v>
      </c>
      <c r="G24" s="9">
        <f t="shared" si="2"/>
        <v>554</v>
      </c>
      <c r="H24" s="14">
        <v>63</v>
      </c>
      <c r="I24" s="8">
        <v>56</v>
      </c>
      <c r="J24" s="9">
        <f t="shared" si="1"/>
        <v>119</v>
      </c>
      <c r="K24" s="12">
        <f t="shared" si="3"/>
        <v>617</v>
      </c>
    </row>
    <row r="25" spans="1:11" x14ac:dyDescent="0.25">
      <c r="A25" s="35" t="s">
        <v>30</v>
      </c>
      <c r="B25" s="5">
        <v>1200435</v>
      </c>
      <c r="C25" s="8">
        <v>1264</v>
      </c>
      <c r="D25" s="8">
        <v>1</v>
      </c>
      <c r="E25" s="10">
        <v>698</v>
      </c>
      <c r="F25" s="8">
        <v>0</v>
      </c>
      <c r="G25" s="9">
        <f t="shared" si="2"/>
        <v>698</v>
      </c>
      <c r="H25" s="14">
        <v>17</v>
      </c>
      <c r="I25" s="8">
        <v>58</v>
      </c>
      <c r="J25" s="9">
        <f t="shared" si="1"/>
        <v>75</v>
      </c>
      <c r="K25" s="12">
        <f t="shared" si="3"/>
        <v>715</v>
      </c>
    </row>
    <row r="26" spans="1:11" x14ac:dyDescent="0.25">
      <c r="A26" s="35" t="s">
        <v>31</v>
      </c>
      <c r="B26" s="5">
        <v>1200500</v>
      </c>
      <c r="C26" s="8">
        <v>56451</v>
      </c>
      <c r="D26" s="8">
        <v>16</v>
      </c>
      <c r="E26" s="10">
        <v>18593</v>
      </c>
      <c r="F26" s="8">
        <v>0</v>
      </c>
      <c r="G26" s="9">
        <f t="shared" si="2"/>
        <v>18593</v>
      </c>
      <c r="H26" s="10">
        <v>7102</v>
      </c>
      <c r="I26" s="8">
        <v>1858</v>
      </c>
      <c r="J26" s="9">
        <f t="shared" si="1"/>
        <v>8960</v>
      </c>
      <c r="K26" s="12">
        <f t="shared" si="3"/>
        <v>25695</v>
      </c>
    </row>
    <row r="27" spans="1:11" x14ac:dyDescent="0.25">
      <c r="A27" s="35" t="s">
        <v>32</v>
      </c>
      <c r="B27" s="5">
        <v>1200450</v>
      </c>
      <c r="C27" s="8">
        <v>32135</v>
      </c>
      <c r="D27" s="8">
        <v>101</v>
      </c>
      <c r="E27" s="10">
        <v>12826</v>
      </c>
      <c r="F27" s="8">
        <v>1</v>
      </c>
      <c r="G27" s="9">
        <f t="shared" si="2"/>
        <v>12827</v>
      </c>
      <c r="H27" s="10">
        <v>815</v>
      </c>
      <c r="I27" s="16">
        <v>652</v>
      </c>
      <c r="J27" s="9">
        <f t="shared" si="1"/>
        <v>1467</v>
      </c>
      <c r="K27" s="12">
        <f t="shared" si="3"/>
        <v>13642</v>
      </c>
    </row>
    <row r="28" spans="1:11" x14ac:dyDescent="0.25">
      <c r="A28" s="35" t="s">
        <v>33</v>
      </c>
      <c r="B28" s="5">
        <v>1200609</v>
      </c>
      <c r="C28" s="8">
        <v>22520</v>
      </c>
      <c r="D28" s="8">
        <v>44</v>
      </c>
      <c r="E28" s="10">
        <v>10008</v>
      </c>
      <c r="F28" s="8">
        <v>0</v>
      </c>
      <c r="G28" s="9">
        <f t="shared" si="2"/>
        <v>10008</v>
      </c>
      <c r="H28" s="14">
        <v>1068</v>
      </c>
      <c r="I28" s="8">
        <v>48</v>
      </c>
      <c r="J28" s="9">
        <f t="shared" si="1"/>
        <v>1116</v>
      </c>
      <c r="K28" s="12">
        <f t="shared" si="3"/>
        <v>11076</v>
      </c>
    </row>
    <row r="29" spans="1:11" x14ac:dyDescent="0.25">
      <c r="A29" s="35" t="s">
        <v>34</v>
      </c>
      <c r="B29" s="5">
        <v>1200708</v>
      </c>
      <c r="C29" s="8">
        <v>29382</v>
      </c>
      <c r="D29" s="8">
        <v>18</v>
      </c>
      <c r="E29" s="22">
        <v>15554</v>
      </c>
      <c r="F29" s="8">
        <v>0</v>
      </c>
      <c r="G29" s="9">
        <f t="shared" si="2"/>
        <v>15554</v>
      </c>
      <c r="H29" s="14">
        <v>355</v>
      </c>
      <c r="I29" s="8">
        <v>139</v>
      </c>
      <c r="J29" s="9">
        <f t="shared" si="1"/>
        <v>494</v>
      </c>
      <c r="K29" s="12">
        <f t="shared" si="3"/>
        <v>15909</v>
      </c>
    </row>
  </sheetData>
  <sheetProtection algorithmName="SHA-512" hashValue="E89s0ckg38A+1ZtVp4BCVaIf933MV4HwuRuN4qVyqOLJgwpYR/VTANyltv1Qi07FrtUrVNh0jlE4lmrwekeOhQ==" saltValue="fq2oItijBA8uYDbt15AaQw==" spinCount="100000" sheet="1" objects="1" scenarios="1" selectLockedCells="1" selectUnlockedCells="1"/>
  <mergeCells count="7">
    <mergeCell ref="A5:B5"/>
    <mergeCell ref="C4:K4"/>
    <mergeCell ref="C5:K5"/>
    <mergeCell ref="A1:K1"/>
    <mergeCell ref="A2:K2"/>
    <mergeCell ref="A3:B3"/>
    <mergeCell ref="A4:B4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9CC00-B685-4255-9DC5-21E8A2FFBEE0}">
  <dimension ref="A1:L29"/>
  <sheetViews>
    <sheetView workbookViewId="0">
      <selection activeCell="F6" sqref="F6"/>
    </sheetView>
  </sheetViews>
  <sheetFormatPr defaultRowHeight="15" x14ac:dyDescent="0.25"/>
  <cols>
    <col min="1" max="1" width="19.7109375" customWidth="1"/>
    <col min="2" max="2" width="14.28515625" customWidth="1"/>
    <col min="3" max="3" width="8.5703125" customWidth="1"/>
    <col min="4" max="4" width="8.28515625" customWidth="1"/>
    <col min="5" max="5" width="11.140625" customWidth="1"/>
    <col min="6" max="6" width="14.85546875" customWidth="1"/>
    <col min="7" max="7" width="9.140625" customWidth="1"/>
    <col min="8" max="8" width="9.28515625" customWidth="1"/>
    <col min="9" max="9" width="9.7109375" customWidth="1"/>
    <col min="10" max="10" width="11.42578125" customWidth="1"/>
    <col min="11" max="11" width="13.5703125" customWidth="1"/>
  </cols>
  <sheetData>
    <row r="1" spans="1:12" ht="13.5" customHeight="1" x14ac:dyDescent="0.25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27"/>
    </row>
    <row r="2" spans="1:12" ht="12.75" customHeight="1" x14ac:dyDescent="0.25">
      <c r="A2" s="49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12" x14ac:dyDescent="0.25">
      <c r="A3" s="38" t="s">
        <v>2</v>
      </c>
      <c r="B3" s="38"/>
      <c r="C3" s="42" t="s">
        <v>3</v>
      </c>
      <c r="D3" s="43"/>
      <c r="E3" s="43"/>
      <c r="F3" s="43"/>
      <c r="G3" s="43"/>
      <c r="H3" s="43"/>
      <c r="I3" s="43"/>
      <c r="J3" s="43"/>
      <c r="K3" s="44"/>
    </row>
    <row r="4" spans="1:12" ht="12" customHeight="1" x14ac:dyDescent="0.25">
      <c r="A4" s="38" t="s">
        <v>4</v>
      </c>
      <c r="B4" s="38"/>
      <c r="C4" s="1" t="s">
        <v>5</v>
      </c>
      <c r="D4" s="2"/>
      <c r="E4" s="2"/>
      <c r="F4" s="2"/>
      <c r="G4" s="2"/>
      <c r="H4" s="2"/>
      <c r="I4" s="2"/>
      <c r="J4" s="2"/>
      <c r="K4" s="3"/>
    </row>
    <row r="5" spans="1:12" ht="11.25" customHeight="1" x14ac:dyDescent="0.25">
      <c r="A5" s="38" t="s">
        <v>6</v>
      </c>
      <c r="B5" s="38"/>
      <c r="C5" s="42" t="s">
        <v>7</v>
      </c>
      <c r="D5" s="43"/>
      <c r="E5" s="43"/>
      <c r="F5" s="43"/>
      <c r="G5" s="43"/>
      <c r="H5" s="43"/>
      <c r="I5" s="43"/>
      <c r="J5" s="43"/>
      <c r="K5" s="44"/>
    </row>
    <row r="6" spans="1:12" ht="75.75" customHeight="1" x14ac:dyDescent="0.25">
      <c r="A6" s="4" t="s">
        <v>8</v>
      </c>
      <c r="B6" s="4" t="s">
        <v>9</v>
      </c>
      <c r="C6" s="4" t="s">
        <v>48</v>
      </c>
      <c r="D6" s="4" t="s">
        <v>49</v>
      </c>
      <c r="E6" s="4" t="s">
        <v>50</v>
      </c>
      <c r="F6" s="4" t="s">
        <v>51</v>
      </c>
      <c r="G6" s="4" t="s">
        <v>35</v>
      </c>
      <c r="H6" s="4" t="s">
        <v>36</v>
      </c>
      <c r="I6" s="4" t="s">
        <v>37</v>
      </c>
      <c r="J6" s="4" t="s">
        <v>38</v>
      </c>
      <c r="K6" s="4" t="s">
        <v>10</v>
      </c>
    </row>
    <row r="7" spans="1:12" x14ac:dyDescent="0.25">
      <c r="A7" s="30" t="s">
        <v>11</v>
      </c>
      <c r="B7" s="30" t="s">
        <v>12</v>
      </c>
      <c r="C7" s="31">
        <f t="shared" ref="C7:E7" si="0">SUM(C8:C29)</f>
        <v>711197</v>
      </c>
      <c r="D7" s="31">
        <f t="shared" si="0"/>
        <v>443</v>
      </c>
      <c r="E7" s="31">
        <f t="shared" si="0"/>
        <v>328484</v>
      </c>
      <c r="F7" s="31">
        <f>SUM(F8:F29)</f>
        <v>165</v>
      </c>
      <c r="G7" s="31">
        <f>SUM(E7+F7)</f>
        <v>328649</v>
      </c>
      <c r="H7" s="31">
        <f>SUM(H8:H29)</f>
        <v>10437</v>
      </c>
      <c r="I7" s="31">
        <f>SUM(I8:I29)</f>
        <v>7256</v>
      </c>
      <c r="J7" s="31">
        <f>H7+I7</f>
        <v>17693</v>
      </c>
      <c r="K7" s="31">
        <f>SUM(E7,F7,H7)</f>
        <v>339086</v>
      </c>
    </row>
    <row r="8" spans="1:12" ht="15.75" x14ac:dyDescent="0.25">
      <c r="A8" s="35" t="s">
        <v>13</v>
      </c>
      <c r="B8" s="5">
        <v>1200013</v>
      </c>
      <c r="C8" s="6">
        <v>38986</v>
      </c>
      <c r="D8" s="6">
        <v>13</v>
      </c>
      <c r="E8" s="7">
        <v>17244</v>
      </c>
      <c r="F8" s="8">
        <v>2</v>
      </c>
      <c r="G8" s="9">
        <f>SUM(E8,F8)</f>
        <v>17246</v>
      </c>
      <c r="H8" s="10">
        <v>1018</v>
      </c>
      <c r="I8" s="11">
        <v>413</v>
      </c>
      <c r="J8" s="9">
        <f t="shared" ref="J8:J29" si="1">H8+I8</f>
        <v>1431</v>
      </c>
      <c r="K8" s="12">
        <f>E8+F8+H8</f>
        <v>18264</v>
      </c>
    </row>
    <row r="9" spans="1:12" ht="12.75" customHeight="1" x14ac:dyDescent="0.25">
      <c r="A9" s="35" t="s">
        <v>14</v>
      </c>
      <c r="B9" s="5">
        <v>1200054</v>
      </c>
      <c r="C9" s="28">
        <v>15203</v>
      </c>
      <c r="D9" s="6">
        <v>1</v>
      </c>
      <c r="E9" s="7">
        <v>6358</v>
      </c>
      <c r="F9" s="8">
        <v>0</v>
      </c>
      <c r="G9" s="9">
        <f t="shared" ref="G9:G29" si="2">SUM(E9,F9)</f>
        <v>6358</v>
      </c>
      <c r="H9" s="8">
        <v>24</v>
      </c>
      <c r="I9" s="13">
        <v>0</v>
      </c>
      <c r="J9" s="9">
        <f t="shared" si="1"/>
        <v>24</v>
      </c>
      <c r="K9" s="12">
        <f t="shared" ref="K9:K29" si="3">E9+F9+H9</f>
        <v>6382</v>
      </c>
    </row>
    <row r="10" spans="1:12" ht="15.75" x14ac:dyDescent="0.25">
      <c r="A10" s="35" t="s">
        <v>15</v>
      </c>
      <c r="B10" s="5">
        <v>1200104</v>
      </c>
      <c r="C10" s="28">
        <v>58905</v>
      </c>
      <c r="D10" s="6">
        <v>18</v>
      </c>
      <c r="E10" s="7">
        <v>29248</v>
      </c>
      <c r="F10" s="8">
        <v>18</v>
      </c>
      <c r="G10" s="9">
        <f t="shared" si="2"/>
        <v>29266</v>
      </c>
      <c r="H10" s="14">
        <v>20</v>
      </c>
      <c r="I10" s="13">
        <v>55</v>
      </c>
      <c r="J10" s="9">
        <f t="shared" si="1"/>
        <v>75</v>
      </c>
      <c r="K10" s="12">
        <f t="shared" si="3"/>
        <v>29286</v>
      </c>
    </row>
    <row r="11" spans="1:12" ht="15.75" x14ac:dyDescent="0.25">
      <c r="A11" s="35" t="s">
        <v>16</v>
      </c>
      <c r="B11" s="5">
        <v>1200138</v>
      </c>
      <c r="C11" s="28">
        <v>46807</v>
      </c>
      <c r="D11" s="6">
        <v>17</v>
      </c>
      <c r="E11" s="7">
        <v>21687</v>
      </c>
      <c r="F11" s="8">
        <v>0</v>
      </c>
      <c r="G11" s="9">
        <f t="shared" si="2"/>
        <v>21687</v>
      </c>
      <c r="H11" s="14">
        <v>572</v>
      </c>
      <c r="I11" s="13">
        <v>369</v>
      </c>
      <c r="J11" s="9">
        <f t="shared" si="1"/>
        <v>941</v>
      </c>
      <c r="K11" s="12">
        <f t="shared" si="3"/>
        <v>22259</v>
      </c>
    </row>
    <row r="12" spans="1:12" ht="15.75" x14ac:dyDescent="0.25">
      <c r="A12" s="35" t="s">
        <v>17</v>
      </c>
      <c r="B12" s="5">
        <v>1200179</v>
      </c>
      <c r="C12" s="28">
        <v>30109</v>
      </c>
      <c r="D12" s="6">
        <v>0</v>
      </c>
      <c r="E12" s="7">
        <v>12916</v>
      </c>
      <c r="F12" s="8">
        <v>0</v>
      </c>
      <c r="G12" s="9">
        <f t="shared" si="2"/>
        <v>12916</v>
      </c>
      <c r="H12" s="14">
        <v>492</v>
      </c>
      <c r="I12" s="13">
        <v>256</v>
      </c>
      <c r="J12" s="9">
        <f t="shared" si="1"/>
        <v>748</v>
      </c>
      <c r="K12" s="12">
        <f t="shared" si="3"/>
        <v>13408</v>
      </c>
    </row>
    <row r="13" spans="1:12" ht="15.75" x14ac:dyDescent="0.25">
      <c r="A13" s="35" t="s">
        <v>18</v>
      </c>
      <c r="B13" s="5">
        <v>1200203</v>
      </c>
      <c r="C13" s="28">
        <v>6594</v>
      </c>
      <c r="D13" s="6">
        <v>66</v>
      </c>
      <c r="E13" s="7">
        <v>1865</v>
      </c>
      <c r="F13" s="8">
        <v>35</v>
      </c>
      <c r="G13" s="9">
        <f t="shared" si="2"/>
        <v>1900</v>
      </c>
      <c r="H13" s="14">
        <v>186</v>
      </c>
      <c r="I13" s="13">
        <v>128</v>
      </c>
      <c r="J13" s="9">
        <f t="shared" si="1"/>
        <v>314</v>
      </c>
      <c r="K13" s="12">
        <f t="shared" si="3"/>
        <v>2086</v>
      </c>
    </row>
    <row r="14" spans="1:12" ht="15.75" x14ac:dyDescent="0.25">
      <c r="A14" s="35" t="s">
        <v>19</v>
      </c>
      <c r="B14" s="5">
        <v>1200252</v>
      </c>
      <c r="C14" s="28">
        <v>24421</v>
      </c>
      <c r="D14" s="6">
        <v>4</v>
      </c>
      <c r="E14" s="7">
        <v>11070</v>
      </c>
      <c r="F14" s="8">
        <v>3</v>
      </c>
      <c r="G14" s="9">
        <f t="shared" si="2"/>
        <v>11073</v>
      </c>
      <c r="H14" s="14">
        <v>41</v>
      </c>
      <c r="I14" s="13">
        <v>12</v>
      </c>
      <c r="J14" s="9">
        <f t="shared" si="1"/>
        <v>53</v>
      </c>
      <c r="K14" s="12">
        <f t="shared" si="3"/>
        <v>11114</v>
      </c>
    </row>
    <row r="15" spans="1:12" ht="15.75" x14ac:dyDescent="0.25">
      <c r="A15" s="35" t="s">
        <v>20</v>
      </c>
      <c r="B15" s="5">
        <v>1200302</v>
      </c>
      <c r="C15" s="28">
        <v>45721</v>
      </c>
      <c r="D15" s="6">
        <v>14</v>
      </c>
      <c r="E15" s="7">
        <v>18216</v>
      </c>
      <c r="F15" s="8">
        <v>4</v>
      </c>
      <c r="G15" s="9">
        <f t="shared" si="2"/>
        <v>18220</v>
      </c>
      <c r="H15" s="14">
        <v>583</v>
      </c>
      <c r="I15" s="13">
        <v>1239</v>
      </c>
      <c r="J15" s="9">
        <f t="shared" si="1"/>
        <v>1822</v>
      </c>
      <c r="K15" s="12">
        <f t="shared" si="3"/>
        <v>18803</v>
      </c>
    </row>
    <row r="16" spans="1:12" ht="15.75" x14ac:dyDescent="0.25">
      <c r="A16" s="35" t="s">
        <v>21</v>
      </c>
      <c r="B16" s="5">
        <v>1200328</v>
      </c>
      <c r="C16" s="28">
        <v>2703</v>
      </c>
      <c r="D16" s="6">
        <v>0</v>
      </c>
      <c r="E16" s="7">
        <v>525</v>
      </c>
      <c r="F16" s="8">
        <v>0</v>
      </c>
      <c r="G16" s="9">
        <f t="shared" si="2"/>
        <v>525</v>
      </c>
      <c r="H16" s="14">
        <v>34</v>
      </c>
      <c r="I16" s="13">
        <v>0</v>
      </c>
      <c r="J16" s="9">
        <f t="shared" si="1"/>
        <v>34</v>
      </c>
      <c r="K16" s="12">
        <f t="shared" si="3"/>
        <v>559</v>
      </c>
    </row>
    <row r="17" spans="1:11" ht="15.75" x14ac:dyDescent="0.25">
      <c r="A17" s="35" t="s">
        <v>22</v>
      </c>
      <c r="B17" s="5">
        <v>1200336</v>
      </c>
      <c r="C17" s="28">
        <v>4358</v>
      </c>
      <c r="D17" s="6">
        <v>15</v>
      </c>
      <c r="E17" s="7">
        <v>1306</v>
      </c>
      <c r="F17" s="8">
        <v>0</v>
      </c>
      <c r="G17" s="9">
        <f t="shared" si="2"/>
        <v>1306</v>
      </c>
      <c r="H17" s="14">
        <v>7</v>
      </c>
      <c r="I17" s="13">
        <v>9</v>
      </c>
      <c r="J17" s="9">
        <f t="shared" si="1"/>
        <v>16</v>
      </c>
      <c r="K17" s="12">
        <f t="shared" si="3"/>
        <v>1313</v>
      </c>
    </row>
    <row r="18" spans="1:11" ht="15.75" x14ac:dyDescent="0.25">
      <c r="A18" s="35" t="s">
        <v>23</v>
      </c>
      <c r="B18" s="5">
        <v>1200344</v>
      </c>
      <c r="C18" s="28">
        <v>17475</v>
      </c>
      <c r="D18" s="6">
        <v>12</v>
      </c>
      <c r="E18" s="7">
        <v>7426</v>
      </c>
      <c r="F18" s="8">
        <v>12</v>
      </c>
      <c r="G18" s="9">
        <f t="shared" si="2"/>
        <v>7438</v>
      </c>
      <c r="H18" s="14">
        <v>628</v>
      </c>
      <c r="I18" s="13">
        <v>68</v>
      </c>
      <c r="J18" s="9">
        <f t="shared" si="1"/>
        <v>696</v>
      </c>
      <c r="K18" s="12">
        <f t="shared" si="3"/>
        <v>8066</v>
      </c>
    </row>
    <row r="19" spans="1:11" ht="15.75" x14ac:dyDescent="0.25">
      <c r="A19" s="35" t="s">
        <v>24</v>
      </c>
      <c r="B19" s="5">
        <v>1200351</v>
      </c>
      <c r="C19" s="28">
        <v>2981</v>
      </c>
      <c r="D19" s="6">
        <v>0</v>
      </c>
      <c r="E19" s="7">
        <v>117</v>
      </c>
      <c r="F19" s="8">
        <v>0</v>
      </c>
      <c r="G19" s="9">
        <f t="shared" si="2"/>
        <v>117</v>
      </c>
      <c r="H19" s="14">
        <v>0</v>
      </c>
      <c r="I19" s="13">
        <v>0</v>
      </c>
      <c r="J19" s="9">
        <f t="shared" si="1"/>
        <v>0</v>
      </c>
      <c r="K19" s="12">
        <f t="shared" si="3"/>
        <v>117</v>
      </c>
    </row>
    <row r="20" spans="1:11" ht="15.75" x14ac:dyDescent="0.25">
      <c r="A20" s="35" t="s">
        <v>25</v>
      </c>
      <c r="B20" s="5">
        <v>1200385</v>
      </c>
      <c r="C20" s="28">
        <v>45662</v>
      </c>
      <c r="D20" s="6">
        <v>52</v>
      </c>
      <c r="E20" s="7">
        <v>21348</v>
      </c>
      <c r="F20" s="8">
        <v>14</v>
      </c>
      <c r="G20" s="9">
        <f t="shared" si="2"/>
        <v>21362</v>
      </c>
      <c r="H20" s="14">
        <v>375</v>
      </c>
      <c r="I20" s="13">
        <v>658</v>
      </c>
      <c r="J20" s="9">
        <f t="shared" si="1"/>
        <v>1033</v>
      </c>
      <c r="K20" s="12">
        <f t="shared" si="3"/>
        <v>21737</v>
      </c>
    </row>
    <row r="21" spans="1:11" ht="15.75" x14ac:dyDescent="0.25">
      <c r="A21" s="35" t="s">
        <v>26</v>
      </c>
      <c r="B21" s="5">
        <v>1200807</v>
      </c>
      <c r="C21" s="28">
        <v>49981</v>
      </c>
      <c r="D21" s="6">
        <v>40</v>
      </c>
      <c r="E21" s="7">
        <v>21098</v>
      </c>
      <c r="F21" s="8">
        <v>2</v>
      </c>
      <c r="G21" s="9">
        <f t="shared" si="2"/>
        <v>21100</v>
      </c>
      <c r="H21" s="14">
        <v>375</v>
      </c>
      <c r="I21" s="13">
        <v>1211</v>
      </c>
      <c r="J21" s="9">
        <f t="shared" si="1"/>
        <v>1586</v>
      </c>
      <c r="K21" s="12">
        <f t="shared" si="3"/>
        <v>21475</v>
      </c>
    </row>
    <row r="22" spans="1:11" ht="15.75" x14ac:dyDescent="0.25">
      <c r="A22" s="35" t="s">
        <v>27</v>
      </c>
      <c r="B22" s="5">
        <v>1200393</v>
      </c>
      <c r="C22" s="28">
        <v>3086</v>
      </c>
      <c r="D22" s="6">
        <v>0</v>
      </c>
      <c r="E22" s="7">
        <v>125</v>
      </c>
      <c r="F22" s="8">
        <v>0</v>
      </c>
      <c r="G22" s="9">
        <f t="shared" si="2"/>
        <v>125</v>
      </c>
      <c r="H22" s="14">
        <v>75</v>
      </c>
      <c r="I22" s="13">
        <v>12</v>
      </c>
      <c r="J22" s="9">
        <f t="shared" si="1"/>
        <v>87</v>
      </c>
      <c r="K22" s="12">
        <f t="shared" si="3"/>
        <v>200</v>
      </c>
    </row>
    <row r="23" spans="1:11" ht="15.75" x14ac:dyDescent="0.25">
      <c r="A23" s="35" t="s">
        <v>28</v>
      </c>
      <c r="B23" s="5">
        <v>1200401</v>
      </c>
      <c r="C23" s="28">
        <v>86716</v>
      </c>
      <c r="D23" s="6">
        <v>36</v>
      </c>
      <c r="E23" s="7">
        <v>40842</v>
      </c>
      <c r="F23" s="8">
        <v>34</v>
      </c>
      <c r="G23" s="9">
        <f t="shared" si="2"/>
        <v>40876</v>
      </c>
      <c r="H23" s="14">
        <v>1995</v>
      </c>
      <c r="I23" s="13">
        <v>1063</v>
      </c>
      <c r="J23" s="9">
        <f t="shared" si="1"/>
        <v>3058</v>
      </c>
      <c r="K23" s="12">
        <f t="shared" si="3"/>
        <v>42871</v>
      </c>
    </row>
    <row r="24" spans="1:11" ht="15.75" x14ac:dyDescent="0.25">
      <c r="A24" s="35" t="s">
        <v>29</v>
      </c>
      <c r="B24" s="5">
        <v>1200427</v>
      </c>
      <c r="C24" s="28">
        <v>3983</v>
      </c>
      <c r="D24" s="6">
        <v>2</v>
      </c>
      <c r="E24" s="7">
        <v>1043</v>
      </c>
      <c r="F24" s="8">
        <v>0</v>
      </c>
      <c r="G24" s="9">
        <f t="shared" si="2"/>
        <v>1043</v>
      </c>
      <c r="H24" s="14">
        <v>187</v>
      </c>
      <c r="I24" s="13">
        <v>68</v>
      </c>
      <c r="J24" s="9">
        <f t="shared" si="1"/>
        <v>255</v>
      </c>
      <c r="K24" s="12">
        <f t="shared" si="3"/>
        <v>1230</v>
      </c>
    </row>
    <row r="25" spans="1:11" ht="14.25" customHeight="1" x14ac:dyDescent="0.25">
      <c r="A25" s="35" t="s">
        <v>30</v>
      </c>
      <c r="B25" s="5">
        <v>1200435</v>
      </c>
      <c r="C25" s="28">
        <v>2908</v>
      </c>
      <c r="D25" s="6">
        <v>0</v>
      </c>
      <c r="E25" s="7">
        <v>835</v>
      </c>
      <c r="F25" s="8">
        <v>0</v>
      </c>
      <c r="G25" s="9">
        <f t="shared" si="2"/>
        <v>835</v>
      </c>
      <c r="H25" s="14">
        <v>27</v>
      </c>
      <c r="I25" s="13">
        <v>75</v>
      </c>
      <c r="J25" s="9">
        <f t="shared" si="1"/>
        <v>102</v>
      </c>
      <c r="K25" s="12">
        <f t="shared" si="3"/>
        <v>862</v>
      </c>
    </row>
    <row r="26" spans="1:11" ht="12.75" customHeight="1" x14ac:dyDescent="0.25">
      <c r="A26" s="35" t="s">
        <v>31</v>
      </c>
      <c r="B26" s="5">
        <v>1200500</v>
      </c>
      <c r="C26" s="28">
        <v>89962</v>
      </c>
      <c r="D26" s="15">
        <v>31</v>
      </c>
      <c r="E26" s="7">
        <v>45424</v>
      </c>
      <c r="F26" s="8">
        <v>22</v>
      </c>
      <c r="G26" s="9">
        <f t="shared" si="2"/>
        <v>45446</v>
      </c>
      <c r="H26" s="10">
        <v>2533</v>
      </c>
      <c r="I26" s="13">
        <v>932</v>
      </c>
      <c r="J26" s="9">
        <f t="shared" si="1"/>
        <v>3465</v>
      </c>
      <c r="K26" s="12">
        <f t="shared" si="3"/>
        <v>47979</v>
      </c>
    </row>
    <row r="27" spans="1:11" ht="15.75" x14ac:dyDescent="0.25">
      <c r="A27" s="35" t="s">
        <v>32</v>
      </c>
      <c r="B27" s="5">
        <v>1200450</v>
      </c>
      <c r="C27" s="28">
        <v>44104</v>
      </c>
      <c r="D27" s="6">
        <v>89</v>
      </c>
      <c r="E27" s="7">
        <v>21839</v>
      </c>
      <c r="F27" s="8">
        <v>0</v>
      </c>
      <c r="G27" s="9">
        <f t="shared" si="2"/>
        <v>21839</v>
      </c>
      <c r="H27" s="10">
        <v>735</v>
      </c>
      <c r="I27" s="13">
        <v>383</v>
      </c>
      <c r="J27" s="9">
        <f t="shared" si="1"/>
        <v>1118</v>
      </c>
      <c r="K27" s="12">
        <f t="shared" si="3"/>
        <v>22574</v>
      </c>
    </row>
    <row r="28" spans="1:11" ht="15.75" x14ac:dyDescent="0.25">
      <c r="A28" s="35" t="s">
        <v>33</v>
      </c>
      <c r="B28" s="5">
        <v>1200609</v>
      </c>
      <c r="C28" s="28">
        <v>40480</v>
      </c>
      <c r="D28" s="6">
        <v>14</v>
      </c>
      <c r="E28" s="7">
        <v>19387</v>
      </c>
      <c r="F28" s="8">
        <v>0</v>
      </c>
      <c r="G28" s="9">
        <f t="shared" si="2"/>
        <v>19387</v>
      </c>
      <c r="H28" s="14">
        <v>526</v>
      </c>
      <c r="I28" s="13">
        <v>136</v>
      </c>
      <c r="J28" s="9">
        <f t="shared" si="1"/>
        <v>662</v>
      </c>
      <c r="K28" s="12">
        <f t="shared" si="3"/>
        <v>19913</v>
      </c>
    </row>
    <row r="29" spans="1:11" ht="15.75" x14ac:dyDescent="0.25">
      <c r="A29" s="35" t="s">
        <v>34</v>
      </c>
      <c r="B29" s="5">
        <v>1200708</v>
      </c>
      <c r="C29" s="28">
        <v>50052</v>
      </c>
      <c r="D29" s="6">
        <v>19</v>
      </c>
      <c r="E29" s="7">
        <v>28565</v>
      </c>
      <c r="F29" s="8">
        <v>19</v>
      </c>
      <c r="G29" s="9">
        <f t="shared" si="2"/>
        <v>28584</v>
      </c>
      <c r="H29" s="14">
        <v>4</v>
      </c>
      <c r="I29" s="13">
        <v>169</v>
      </c>
      <c r="J29" s="9">
        <f t="shared" si="1"/>
        <v>173</v>
      </c>
      <c r="K29" s="12">
        <f t="shared" si="3"/>
        <v>28588</v>
      </c>
    </row>
  </sheetData>
  <sheetProtection algorithmName="SHA-512" hashValue="pBe+8/yRaVkLIOxcIjEHCdil3yu5TIhftB6JCC1+XQ6RHITMP2un9lJ/ReAV0myAzwyFaTa3gp8R5cOS7727RA==" saltValue="7+OGS6ULMYDhd01jlV/nNw==" spinCount="100000" sheet="1" objects="1" scenarios="1" selectLockedCells="1" selectUnlockedCells="1"/>
  <mergeCells count="7">
    <mergeCell ref="A5:B5"/>
    <mergeCell ref="C5:K5"/>
    <mergeCell ref="A1:K1"/>
    <mergeCell ref="A3:B3"/>
    <mergeCell ref="C3:K3"/>
    <mergeCell ref="A4:B4"/>
    <mergeCell ref="A2:L2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A22B8-4593-4839-80B4-703C48DBBF21}">
  <dimension ref="A1:M34"/>
  <sheetViews>
    <sheetView zoomScale="110" zoomScaleNormal="110" workbookViewId="0">
      <selection activeCell="Q10" sqref="Q10"/>
    </sheetView>
  </sheetViews>
  <sheetFormatPr defaultRowHeight="15" x14ac:dyDescent="0.25"/>
  <cols>
    <col min="1" max="1" width="19.7109375" customWidth="1"/>
    <col min="2" max="2" width="10.5703125" customWidth="1"/>
    <col min="3" max="3" width="8.140625" customWidth="1"/>
    <col min="4" max="4" width="8.42578125" customWidth="1"/>
    <col min="5" max="5" width="11.85546875" customWidth="1"/>
    <col min="6" max="6" width="12.140625" customWidth="1"/>
    <col min="7" max="7" width="10.7109375" customWidth="1"/>
    <col min="8" max="8" width="9.85546875" customWidth="1"/>
    <col min="9" max="9" width="11" customWidth="1"/>
    <col min="10" max="10" width="9.5703125" customWidth="1"/>
    <col min="11" max="11" width="12.5703125" customWidth="1"/>
    <col min="12" max="12" width="10.28515625" customWidth="1"/>
    <col min="13" max="13" width="18.140625" customWidth="1"/>
  </cols>
  <sheetData>
    <row r="1" spans="1:13" ht="16.5" thickBot="1" x14ac:dyDescent="0.3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/>
    </row>
    <row r="2" spans="1:13" ht="15.75" thickBot="1" x14ac:dyDescent="0.3">
      <c r="A2" s="54" t="s">
        <v>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6"/>
    </row>
    <row r="3" spans="1:13" ht="15.75" thickBot="1" x14ac:dyDescent="0.3">
      <c r="A3" s="54" t="s">
        <v>42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6"/>
    </row>
    <row r="4" spans="1:13" ht="15.75" thickBot="1" x14ac:dyDescent="0.3">
      <c r="A4" s="57" t="s">
        <v>6</v>
      </c>
      <c r="B4" s="58" t="s">
        <v>7</v>
      </c>
      <c r="C4" s="59"/>
      <c r="D4" s="59"/>
      <c r="E4" s="59"/>
      <c r="F4" s="59"/>
      <c r="G4" s="59"/>
      <c r="H4" s="59"/>
      <c r="I4" s="59"/>
      <c r="J4" s="59"/>
      <c r="K4" s="59"/>
      <c r="L4" s="60"/>
    </row>
    <row r="5" spans="1:13" ht="93" customHeight="1" x14ac:dyDescent="0.25">
      <c r="A5" s="4" t="s">
        <v>8</v>
      </c>
      <c r="B5" s="4" t="s">
        <v>9</v>
      </c>
      <c r="C5" s="4" t="s">
        <v>52</v>
      </c>
      <c r="D5" s="4" t="s">
        <v>53</v>
      </c>
      <c r="E5" s="4" t="s">
        <v>54</v>
      </c>
      <c r="F5" s="4" t="s">
        <v>55</v>
      </c>
      <c r="G5" s="4" t="s">
        <v>35</v>
      </c>
      <c r="H5" s="4" t="s">
        <v>36</v>
      </c>
      <c r="I5" s="4" t="s">
        <v>37</v>
      </c>
      <c r="J5" s="4" t="s">
        <v>38</v>
      </c>
      <c r="K5" s="4" t="s">
        <v>10</v>
      </c>
      <c r="L5" s="4" t="s">
        <v>41</v>
      </c>
    </row>
    <row r="6" spans="1:13" x14ac:dyDescent="0.25">
      <c r="A6" s="30" t="s">
        <v>11</v>
      </c>
      <c r="B6" s="30" t="s">
        <v>12</v>
      </c>
      <c r="C6" s="31">
        <f t="shared" ref="C6:E6" si="0">SUM(C7:C28)</f>
        <v>711197</v>
      </c>
      <c r="D6" s="31">
        <f t="shared" si="0"/>
        <v>443</v>
      </c>
      <c r="E6" s="31">
        <f t="shared" si="0"/>
        <v>535319</v>
      </c>
      <c r="F6" s="31">
        <f>SUM(F7:F28)</f>
        <v>201</v>
      </c>
      <c r="G6" s="31">
        <f>SUM(E6+F6)</f>
        <v>535520</v>
      </c>
      <c r="H6" s="31">
        <f>SUM(H7:H28)</f>
        <v>29060</v>
      </c>
      <c r="I6" s="31">
        <f>SUM(I7:I28)</f>
        <v>15999</v>
      </c>
      <c r="J6" s="31">
        <f>H6+I6</f>
        <v>45059</v>
      </c>
      <c r="K6" s="31">
        <f>G6+H6</f>
        <v>564580</v>
      </c>
      <c r="L6" s="32">
        <f>K6/(C6+D6)</f>
        <v>0.79335057051318081</v>
      </c>
      <c r="M6" s="25"/>
    </row>
    <row r="7" spans="1:13" ht="15" customHeight="1" x14ac:dyDescent="0.25">
      <c r="A7" s="5" t="s">
        <v>13</v>
      </c>
      <c r="B7" s="5">
        <v>1200013</v>
      </c>
      <c r="C7" s="6">
        <v>38986</v>
      </c>
      <c r="D7" s="6">
        <v>13</v>
      </c>
      <c r="E7" s="7">
        <f>SUM('2024_1'!E8,'2024_2'!E8)</f>
        <v>29631</v>
      </c>
      <c r="F7" s="8">
        <f>SUM('2024_1'!F8,'2024_2'!F8)</f>
        <v>2</v>
      </c>
      <c r="G7" s="9">
        <f>SUM(E7,F7)</f>
        <v>29633</v>
      </c>
      <c r="H7" s="29">
        <f>SUM('2024_1'!H8,'2024_2'!H8)</f>
        <v>1805</v>
      </c>
      <c r="I7" s="6">
        <f>SUM('2024_1'!I8,'2024_2'!I8)</f>
        <v>626</v>
      </c>
      <c r="J7" s="9">
        <f t="shared" ref="J7:J28" si="1">H7+I7</f>
        <v>2431</v>
      </c>
      <c r="K7" s="9">
        <f>[1]Planilha1!$K$8</f>
        <v>31493</v>
      </c>
      <c r="L7" s="21">
        <f>K7/C7</f>
        <v>0.80780280100548918</v>
      </c>
    </row>
    <row r="8" spans="1:13" ht="14.25" customHeight="1" x14ac:dyDescent="0.25">
      <c r="A8" s="5" t="s">
        <v>14</v>
      </c>
      <c r="B8" s="5">
        <v>1200054</v>
      </c>
      <c r="C8" s="28">
        <v>15203</v>
      </c>
      <c r="D8" s="6">
        <v>1</v>
      </c>
      <c r="E8" s="7">
        <f>SUM('2024_1'!E9,'2024_2'!E9)</f>
        <v>12536</v>
      </c>
      <c r="F8" s="8">
        <f>SUM('2024_1'!F9,'2024_2'!F9)</f>
        <v>0</v>
      </c>
      <c r="G8" s="9">
        <f t="shared" ref="G8:G28" si="2">SUM(E8,F8)</f>
        <v>12536</v>
      </c>
      <c r="H8" s="29">
        <f>SUM('2024_1'!H9,'2024_2'!H9)</f>
        <v>24</v>
      </c>
      <c r="I8" s="6">
        <f>SUM('2024_1'!I9,'2024_2'!I9)</f>
        <v>0</v>
      </c>
      <c r="J8" s="9">
        <f t="shared" si="1"/>
        <v>24</v>
      </c>
      <c r="K8" s="9">
        <f t="shared" ref="K8:K28" si="3">E8+F8+H8</f>
        <v>12560</v>
      </c>
      <c r="L8" s="21">
        <f t="shared" ref="L8:L28" si="4">K8/C8</f>
        <v>0.82615273301322112</v>
      </c>
    </row>
    <row r="9" spans="1:13" ht="12.75" customHeight="1" x14ac:dyDescent="0.25">
      <c r="A9" s="5" t="s">
        <v>15</v>
      </c>
      <c r="B9" s="5">
        <v>1200104</v>
      </c>
      <c r="C9" s="28">
        <v>58905</v>
      </c>
      <c r="D9" s="6">
        <v>18</v>
      </c>
      <c r="E9" s="7">
        <f>SUM('2024_1'!E10,'2024_2'!E10)</f>
        <v>52287</v>
      </c>
      <c r="F9" s="8">
        <f>SUM('2024_1'!F10,'2024_2'!F10)</f>
        <v>25</v>
      </c>
      <c r="G9" s="9">
        <f t="shared" si="2"/>
        <v>52312</v>
      </c>
      <c r="H9" s="29">
        <f>SUM('2024_1'!H10,'2024_2'!H10)</f>
        <v>223</v>
      </c>
      <c r="I9" s="6">
        <f>SUM('2024_1'!I10,'2024_2'!I10)</f>
        <v>208</v>
      </c>
      <c r="J9" s="9">
        <f t="shared" si="1"/>
        <v>431</v>
      </c>
      <c r="K9" s="9">
        <f t="shared" si="3"/>
        <v>52535</v>
      </c>
      <c r="L9" s="21">
        <f t="shared" si="4"/>
        <v>0.89185977421271534</v>
      </c>
      <c r="M9" s="26"/>
    </row>
    <row r="10" spans="1:13" ht="13.5" customHeight="1" x14ac:dyDescent="0.25">
      <c r="A10" s="5" t="s">
        <v>16</v>
      </c>
      <c r="B10" s="5">
        <v>1200138</v>
      </c>
      <c r="C10" s="28">
        <v>46807</v>
      </c>
      <c r="D10" s="6">
        <v>17</v>
      </c>
      <c r="E10" s="7">
        <f>SUM('2024_1'!E11,'2024_2'!E11)</f>
        <v>36931</v>
      </c>
      <c r="F10" s="8">
        <f>SUM('2024_1'!F11,'2024_2'!F11)</f>
        <v>0</v>
      </c>
      <c r="G10" s="9">
        <f t="shared" si="2"/>
        <v>36931</v>
      </c>
      <c r="H10" s="29">
        <f>SUM('2024_1'!H11,'2024_2'!H11)</f>
        <v>1371</v>
      </c>
      <c r="I10" s="6">
        <f>SUM('2024_1'!I11,'2024_2'!I11)</f>
        <v>782</v>
      </c>
      <c r="J10" s="9">
        <f t="shared" si="1"/>
        <v>2153</v>
      </c>
      <c r="K10" s="9">
        <f t="shared" si="3"/>
        <v>38302</v>
      </c>
      <c r="L10" s="21">
        <f t="shared" si="4"/>
        <v>0.81829640865682485</v>
      </c>
    </row>
    <row r="11" spans="1:13" ht="13.5" customHeight="1" x14ac:dyDescent="0.25">
      <c r="A11" s="5" t="s">
        <v>17</v>
      </c>
      <c r="B11" s="5">
        <v>1200179</v>
      </c>
      <c r="C11" s="28">
        <v>30109</v>
      </c>
      <c r="D11" s="6">
        <v>0</v>
      </c>
      <c r="E11" s="7">
        <f>SUM('2024_1'!E12,'2024_2'!E12)</f>
        <v>23757</v>
      </c>
      <c r="F11" s="8">
        <f>SUM('2024_1'!F12,'2024_2'!F12)</f>
        <v>0</v>
      </c>
      <c r="G11" s="9">
        <f t="shared" si="2"/>
        <v>23757</v>
      </c>
      <c r="H11" s="29">
        <f>SUM('2024_1'!H12,'2024_2'!H12)</f>
        <v>812</v>
      </c>
      <c r="I11" s="6">
        <f>SUM('2024_1'!I12,'2024_2'!I12)</f>
        <v>436</v>
      </c>
      <c r="J11" s="9">
        <f t="shared" si="1"/>
        <v>1248</v>
      </c>
      <c r="K11" s="9">
        <f t="shared" si="3"/>
        <v>24569</v>
      </c>
      <c r="L11" s="21">
        <f t="shared" si="4"/>
        <v>0.81600185990899732</v>
      </c>
    </row>
    <row r="12" spans="1:13" ht="12.75" customHeight="1" x14ac:dyDescent="0.25">
      <c r="A12" s="5" t="s">
        <v>18</v>
      </c>
      <c r="B12" s="5">
        <v>1200203</v>
      </c>
      <c r="C12" s="28">
        <v>6594</v>
      </c>
      <c r="D12" s="6">
        <v>66</v>
      </c>
      <c r="E12" s="7">
        <f>SUM('2024_1'!E13,'2024_2'!E13)</f>
        <v>2614</v>
      </c>
      <c r="F12" s="8">
        <f>SUM('2024_1'!F13,'2024_2'!F13)</f>
        <v>39</v>
      </c>
      <c r="G12" s="9">
        <f t="shared" si="2"/>
        <v>2653</v>
      </c>
      <c r="H12" s="29">
        <f>SUM('2024_1'!H13,'2024_2'!H13)</f>
        <v>369</v>
      </c>
      <c r="I12" s="6">
        <f>SUM('2024_1'!I13,'2024_2'!I13)</f>
        <v>375</v>
      </c>
      <c r="J12" s="9">
        <f t="shared" si="1"/>
        <v>744</v>
      </c>
      <c r="K12" s="9">
        <f t="shared" si="3"/>
        <v>3022</v>
      </c>
      <c r="L12" s="21">
        <f t="shared" si="4"/>
        <v>0.45829542007885959</v>
      </c>
    </row>
    <row r="13" spans="1:13" ht="15.75" x14ac:dyDescent="0.25">
      <c r="A13" s="5" t="s">
        <v>19</v>
      </c>
      <c r="B13" s="5">
        <v>1200252</v>
      </c>
      <c r="C13" s="28">
        <v>24421</v>
      </c>
      <c r="D13" s="6">
        <v>4</v>
      </c>
      <c r="E13" s="7">
        <f>SUM('2024_1'!E14,'2024_2'!E14)</f>
        <v>19653</v>
      </c>
      <c r="F13" s="8">
        <f>SUM('2024_1'!F14,'2024_2'!F14)</f>
        <v>3</v>
      </c>
      <c r="G13" s="9">
        <f t="shared" si="2"/>
        <v>19656</v>
      </c>
      <c r="H13" s="29">
        <f>SUM('2024_1'!H14,'2024_2'!H14)</f>
        <v>306</v>
      </c>
      <c r="I13" s="6">
        <f>SUM('2024_1'!I14,'2024_2'!I14)</f>
        <v>276</v>
      </c>
      <c r="J13" s="9">
        <f t="shared" si="1"/>
        <v>582</v>
      </c>
      <c r="K13" s="9">
        <f t="shared" si="3"/>
        <v>19962</v>
      </c>
      <c r="L13" s="21">
        <f t="shared" si="4"/>
        <v>0.81741124442078539</v>
      </c>
    </row>
    <row r="14" spans="1:13" ht="14.25" customHeight="1" x14ac:dyDescent="0.25">
      <c r="A14" s="5" t="s">
        <v>20</v>
      </c>
      <c r="B14" s="5">
        <v>1200302</v>
      </c>
      <c r="C14" s="28">
        <v>45721</v>
      </c>
      <c r="D14" s="6">
        <v>14</v>
      </c>
      <c r="E14" s="7">
        <f>SUM('2024_1'!E15,'2024_2'!E15)</f>
        <v>29151</v>
      </c>
      <c r="F14" s="8">
        <f>SUM('2024_1'!F15,'2024_2'!F15)</f>
        <v>5</v>
      </c>
      <c r="G14" s="9">
        <f t="shared" si="2"/>
        <v>29156</v>
      </c>
      <c r="H14" s="29">
        <f>SUM('2024_1'!H15,'2024_2'!H15)</f>
        <v>1424</v>
      </c>
      <c r="I14" s="6">
        <f>SUM('2024_1'!I15,'2024_2'!I15)</f>
        <v>2094</v>
      </c>
      <c r="J14" s="9">
        <f t="shared" si="1"/>
        <v>3518</v>
      </c>
      <c r="K14" s="9">
        <f t="shared" si="3"/>
        <v>30580</v>
      </c>
      <c r="L14" s="21">
        <f t="shared" si="4"/>
        <v>0.66883926423306572</v>
      </c>
    </row>
    <row r="15" spans="1:13" ht="12" customHeight="1" x14ac:dyDescent="0.25">
      <c r="A15" s="5" t="s">
        <v>21</v>
      </c>
      <c r="B15" s="5">
        <v>1200328</v>
      </c>
      <c r="C15" s="28">
        <v>2703</v>
      </c>
      <c r="D15" s="6">
        <v>0</v>
      </c>
      <c r="E15" s="7">
        <f>SUM('2024_1'!E16,'2024_2'!E16)</f>
        <v>1050</v>
      </c>
      <c r="F15" s="8">
        <f>SUM('2024_1'!F16,'2024_2'!F16)</f>
        <v>0</v>
      </c>
      <c r="G15" s="9">
        <f t="shared" si="2"/>
        <v>1050</v>
      </c>
      <c r="H15" s="29">
        <f>SUM('2024_1'!H16,'2024_2'!H16)</f>
        <v>34</v>
      </c>
      <c r="I15" s="6">
        <f>SUM('2024_1'!I16,'2024_2'!I16)</f>
        <v>8</v>
      </c>
      <c r="J15" s="9">
        <f t="shared" si="1"/>
        <v>42</v>
      </c>
      <c r="K15" s="9">
        <f t="shared" si="3"/>
        <v>1084</v>
      </c>
      <c r="L15" s="21">
        <f t="shared" si="4"/>
        <v>0.40103588605253421</v>
      </c>
    </row>
    <row r="16" spans="1:13" ht="15.75" x14ac:dyDescent="0.25">
      <c r="A16" s="5" t="s">
        <v>22</v>
      </c>
      <c r="B16" s="5">
        <v>1200336</v>
      </c>
      <c r="C16" s="28">
        <v>4358</v>
      </c>
      <c r="D16" s="6">
        <v>15</v>
      </c>
      <c r="E16" s="7">
        <f>SUM('2024_1'!E17,'2024_2'!E17)</f>
        <v>2292</v>
      </c>
      <c r="F16" s="8">
        <f>SUM('2024_1'!F17,'2024_2'!F17)</f>
        <v>0</v>
      </c>
      <c r="G16" s="9">
        <f t="shared" si="2"/>
        <v>2292</v>
      </c>
      <c r="H16" s="29">
        <f>SUM('2024_1'!H17,'2024_2'!H17)</f>
        <v>128</v>
      </c>
      <c r="I16" s="6">
        <f>SUM('2024_1'!I17,'2024_2'!I17)</f>
        <v>82</v>
      </c>
      <c r="J16" s="9">
        <f t="shared" si="1"/>
        <v>210</v>
      </c>
      <c r="K16" s="9">
        <f t="shared" si="3"/>
        <v>2420</v>
      </c>
      <c r="L16" s="21">
        <f t="shared" si="4"/>
        <v>0.55530059660394682</v>
      </c>
    </row>
    <row r="17" spans="1:12" ht="15.75" x14ac:dyDescent="0.25">
      <c r="A17" s="5" t="s">
        <v>23</v>
      </c>
      <c r="B17" s="5">
        <v>1200344</v>
      </c>
      <c r="C17" s="28">
        <v>17475</v>
      </c>
      <c r="D17" s="6">
        <v>12</v>
      </c>
      <c r="E17" s="23">
        <f>SUM('2024_1'!E18,'2024_2'!E18)</f>
        <v>10498</v>
      </c>
      <c r="F17" s="8">
        <f>SUM('2024_1'!F18,'2024_2'!F18)</f>
        <v>12</v>
      </c>
      <c r="G17" s="9">
        <f t="shared" si="2"/>
        <v>10510</v>
      </c>
      <c r="H17" s="29">
        <f>SUM('2024_1'!H18,'2024_2'!H18)</f>
        <v>2034</v>
      </c>
      <c r="I17" s="6">
        <f>SUM('2024_1'!I18,'2024_2'!I18)</f>
        <v>299</v>
      </c>
      <c r="J17" s="9">
        <f t="shared" si="1"/>
        <v>2333</v>
      </c>
      <c r="K17" s="9">
        <f t="shared" si="3"/>
        <v>12544</v>
      </c>
      <c r="L17" s="21">
        <f t="shared" si="4"/>
        <v>0.71782546494992849</v>
      </c>
    </row>
    <row r="18" spans="1:12" ht="15.75" x14ac:dyDescent="0.25">
      <c r="A18" s="5" t="s">
        <v>24</v>
      </c>
      <c r="B18" s="5">
        <v>1200351</v>
      </c>
      <c r="C18" s="28">
        <v>2981</v>
      </c>
      <c r="D18" s="6">
        <v>0</v>
      </c>
      <c r="E18" s="7">
        <f>SUM('2024_1'!E19,'2024_2'!E19)</f>
        <v>147</v>
      </c>
      <c r="F18" s="8">
        <f>SUM('2024_1'!F19,'2024_2'!F19)</f>
        <v>0</v>
      </c>
      <c r="G18" s="9">
        <f t="shared" si="2"/>
        <v>147</v>
      </c>
      <c r="H18" s="29">
        <f>SUM('2024_1'!H19,'2024_2'!H19)</f>
        <v>65</v>
      </c>
      <c r="I18" s="6">
        <f>SUM('2024_1'!I19,'2024_2'!I19)</f>
        <v>0</v>
      </c>
      <c r="J18" s="9">
        <f t="shared" si="1"/>
        <v>65</v>
      </c>
      <c r="K18" s="9">
        <f t="shared" si="3"/>
        <v>212</v>
      </c>
      <c r="L18" s="21">
        <f t="shared" si="4"/>
        <v>7.1117074807111713E-2</v>
      </c>
    </row>
    <row r="19" spans="1:12" ht="15.75" x14ac:dyDescent="0.25">
      <c r="A19" s="5" t="s">
        <v>25</v>
      </c>
      <c r="B19" s="5">
        <v>1200385</v>
      </c>
      <c r="C19" s="28">
        <v>45662</v>
      </c>
      <c r="D19" s="6">
        <v>52</v>
      </c>
      <c r="E19" s="7">
        <f>SUM('2024_1'!E20,'2024_2'!E20)</f>
        <v>36084</v>
      </c>
      <c r="F19" s="8">
        <f>SUM('2024_1'!F20,'2024_2'!F20)</f>
        <v>33</v>
      </c>
      <c r="G19" s="9">
        <f t="shared" si="2"/>
        <v>36117</v>
      </c>
      <c r="H19" s="29">
        <f>SUM('2024_1'!H20,'2024_2'!H20)</f>
        <v>1084</v>
      </c>
      <c r="I19" s="6">
        <f>SUM('2024_1'!I20,'2024_2'!I20)</f>
        <v>1251</v>
      </c>
      <c r="J19" s="9">
        <f t="shared" si="1"/>
        <v>2335</v>
      </c>
      <c r="K19" s="9">
        <f t="shared" si="3"/>
        <v>37201</v>
      </c>
      <c r="L19" s="21">
        <f t="shared" si="4"/>
        <v>0.81470369234812312</v>
      </c>
    </row>
    <row r="20" spans="1:12" ht="14.25" customHeight="1" x14ac:dyDescent="0.25">
      <c r="A20" s="5" t="s">
        <v>26</v>
      </c>
      <c r="B20" s="5">
        <v>1200807</v>
      </c>
      <c r="C20" s="28">
        <v>49981</v>
      </c>
      <c r="D20" s="6">
        <v>40</v>
      </c>
      <c r="E20" s="7">
        <f>SUM('2024_1'!E21,'2024_2'!E21)</f>
        <v>38975</v>
      </c>
      <c r="F20" s="8">
        <f>SUM('2024_1'!F21,'2024_2'!F21)</f>
        <v>6</v>
      </c>
      <c r="G20" s="9">
        <f t="shared" si="2"/>
        <v>38981</v>
      </c>
      <c r="H20" s="29">
        <f>SUM('2024_1'!H21,'2024_2'!H21)</f>
        <v>1205</v>
      </c>
      <c r="I20" s="6">
        <f>SUM('2024_1'!I21,'2024_2'!I21)</f>
        <v>1717</v>
      </c>
      <c r="J20" s="9">
        <f t="shared" si="1"/>
        <v>2922</v>
      </c>
      <c r="K20" s="9">
        <f t="shared" si="3"/>
        <v>40186</v>
      </c>
      <c r="L20" s="21">
        <f t="shared" si="4"/>
        <v>0.80402552970128649</v>
      </c>
    </row>
    <row r="21" spans="1:12" ht="15.75" x14ac:dyDescent="0.25">
      <c r="A21" s="5" t="s">
        <v>27</v>
      </c>
      <c r="B21" s="5">
        <v>1200393</v>
      </c>
      <c r="C21" s="28">
        <v>3086</v>
      </c>
      <c r="D21" s="6">
        <v>0</v>
      </c>
      <c r="E21" s="7">
        <f>SUM('2024_1'!E22,'2024_2'!E22)</f>
        <v>309</v>
      </c>
      <c r="F21" s="8">
        <f>SUM('2024_1'!F22,'2024_2'!F22)</f>
        <v>0</v>
      </c>
      <c r="G21" s="9">
        <f t="shared" si="2"/>
        <v>309</v>
      </c>
      <c r="H21" s="29">
        <f>SUM('2024_1'!H22,'2024_2'!H22)</f>
        <v>436</v>
      </c>
      <c r="I21" s="6">
        <f>SUM('2024_1'!I22,'2024_2'!I22)</f>
        <v>272</v>
      </c>
      <c r="J21" s="9">
        <f t="shared" si="1"/>
        <v>708</v>
      </c>
      <c r="K21" s="9">
        <f t="shared" si="3"/>
        <v>745</v>
      </c>
      <c r="L21" s="21">
        <f t="shared" si="4"/>
        <v>0.24141283214517173</v>
      </c>
    </row>
    <row r="22" spans="1:12" ht="13.5" customHeight="1" x14ac:dyDescent="0.25">
      <c r="A22" s="5" t="s">
        <v>28</v>
      </c>
      <c r="B22" s="5">
        <v>1200401</v>
      </c>
      <c r="C22" s="28">
        <v>86716</v>
      </c>
      <c r="D22" s="6">
        <v>36</v>
      </c>
      <c r="E22" s="24">
        <f>SUM('2024_1'!E23,'2024_2'!E23)</f>
        <v>64078</v>
      </c>
      <c r="F22" s="8">
        <f>SUM('2024_1'!F23,'2024_2'!F23)</f>
        <v>34</v>
      </c>
      <c r="G22" s="9">
        <f t="shared" si="2"/>
        <v>64112</v>
      </c>
      <c r="H22" s="29">
        <f>SUM('2024_1'!H23,'2024_2'!H23)</f>
        <v>4308</v>
      </c>
      <c r="I22" s="6">
        <f>SUM('2024_1'!I23,'2024_2'!I23)</f>
        <v>2999</v>
      </c>
      <c r="J22" s="9">
        <f t="shared" si="1"/>
        <v>7307</v>
      </c>
      <c r="K22" s="9">
        <f t="shared" si="3"/>
        <v>68420</v>
      </c>
      <c r="L22" s="21">
        <f t="shared" si="4"/>
        <v>0.78901240832141706</v>
      </c>
    </row>
    <row r="23" spans="1:12" ht="14.25" customHeight="1" x14ac:dyDescent="0.25">
      <c r="A23" s="5" t="s">
        <v>29</v>
      </c>
      <c r="B23" s="5">
        <v>1200427</v>
      </c>
      <c r="C23" s="28">
        <v>3983</v>
      </c>
      <c r="D23" s="6">
        <v>2</v>
      </c>
      <c r="E23" s="7">
        <f>SUM('2024_1'!E24,'2024_2'!E24)</f>
        <v>1597</v>
      </c>
      <c r="F23" s="8">
        <f>SUM('2024_1'!F24,'2024_2'!F24)</f>
        <v>0</v>
      </c>
      <c r="G23" s="9">
        <f t="shared" si="2"/>
        <v>1597</v>
      </c>
      <c r="H23" s="29">
        <f>SUM('2024_1'!H24,'2024_2'!H24)</f>
        <v>250</v>
      </c>
      <c r="I23" s="6">
        <f>SUM('2024_1'!I24,'2024_2'!I24)</f>
        <v>124</v>
      </c>
      <c r="J23" s="9">
        <f t="shared" si="1"/>
        <v>374</v>
      </c>
      <c r="K23" s="9">
        <f t="shared" si="3"/>
        <v>1847</v>
      </c>
      <c r="L23" s="21">
        <f t="shared" si="4"/>
        <v>0.46372081345719307</v>
      </c>
    </row>
    <row r="24" spans="1:12" ht="15.75" x14ac:dyDescent="0.25">
      <c r="A24" s="5" t="s">
        <v>30</v>
      </c>
      <c r="B24" s="5">
        <v>1200435</v>
      </c>
      <c r="C24" s="28">
        <v>2908</v>
      </c>
      <c r="D24" s="6">
        <v>0</v>
      </c>
      <c r="E24" s="7">
        <f>SUM('2024_1'!E25,'2024_2'!E25)</f>
        <v>1533</v>
      </c>
      <c r="F24" s="8">
        <f>SUM('2024_1'!F25,'2024_2'!F25)</f>
        <v>0</v>
      </c>
      <c r="G24" s="9">
        <f t="shared" si="2"/>
        <v>1533</v>
      </c>
      <c r="H24" s="29">
        <f>SUM('2024_1'!H25,'2024_2'!H25)</f>
        <v>44</v>
      </c>
      <c r="I24" s="6">
        <f>SUM('2024_1'!I25,'2024_2'!I25)</f>
        <v>133</v>
      </c>
      <c r="J24" s="9">
        <f t="shared" si="1"/>
        <v>177</v>
      </c>
      <c r="K24" s="9">
        <f t="shared" si="3"/>
        <v>1577</v>
      </c>
      <c r="L24" s="21">
        <f t="shared" si="4"/>
        <v>0.54229711141678127</v>
      </c>
    </row>
    <row r="25" spans="1:12" x14ac:dyDescent="0.25">
      <c r="A25" s="5" t="s">
        <v>31</v>
      </c>
      <c r="B25" s="5">
        <v>1200500</v>
      </c>
      <c r="C25" s="28">
        <v>89962</v>
      </c>
      <c r="D25" s="15">
        <v>31</v>
      </c>
      <c r="E25" s="7">
        <f>SUM('2024_1'!E26,'2024_2'!E26)</f>
        <v>64017</v>
      </c>
      <c r="F25" s="8">
        <f>SUM('2024_1'!F26,'2024_2'!F26)</f>
        <v>22</v>
      </c>
      <c r="G25" s="9">
        <f t="shared" si="2"/>
        <v>64039</v>
      </c>
      <c r="H25" s="29">
        <f>SUM('2024_1'!H26,'2024_2'!H26)</f>
        <v>9635</v>
      </c>
      <c r="I25" s="6">
        <f>SUM('2024_1'!I26,'2024_2'!I26)</f>
        <v>2790</v>
      </c>
      <c r="J25" s="9">
        <f t="shared" si="1"/>
        <v>12425</v>
      </c>
      <c r="K25" s="9">
        <f t="shared" si="3"/>
        <v>73674</v>
      </c>
      <c r="L25" s="21">
        <f t="shared" si="4"/>
        <v>0.81894577710588912</v>
      </c>
    </row>
    <row r="26" spans="1:12" ht="15.75" x14ac:dyDescent="0.25">
      <c r="A26" s="5" t="s">
        <v>32</v>
      </c>
      <c r="B26" s="5">
        <v>1200450</v>
      </c>
      <c r="C26" s="28">
        <v>44104</v>
      </c>
      <c r="D26" s="6">
        <v>89</v>
      </c>
      <c r="E26" s="7">
        <f>SUM('2024_1'!E27,'2024_2'!E27)</f>
        <v>34665</v>
      </c>
      <c r="F26" s="8">
        <f>SUM('2024_1'!F27,'2024_2'!F27)</f>
        <v>1</v>
      </c>
      <c r="G26" s="9">
        <f t="shared" si="2"/>
        <v>34666</v>
      </c>
      <c r="H26" s="29">
        <f>SUM('2024_1'!H27,'2024_2'!H27)</f>
        <v>1550</v>
      </c>
      <c r="I26" s="6">
        <f>SUM('2024_1'!I27,'2024_2'!I27)</f>
        <v>1035</v>
      </c>
      <c r="J26" s="9">
        <f t="shared" si="1"/>
        <v>2585</v>
      </c>
      <c r="K26" s="9">
        <f t="shared" si="3"/>
        <v>36216</v>
      </c>
      <c r="L26" s="21">
        <f t="shared" si="4"/>
        <v>0.82115000906947211</v>
      </c>
    </row>
    <row r="27" spans="1:12" ht="15.75" x14ac:dyDescent="0.25">
      <c r="A27" s="5" t="s">
        <v>33</v>
      </c>
      <c r="B27" s="5">
        <v>1200609</v>
      </c>
      <c r="C27" s="28">
        <v>40480</v>
      </c>
      <c r="D27" s="6">
        <v>14</v>
      </c>
      <c r="E27" s="7">
        <f>SUM('2024_1'!E28,'2024_2'!E28)</f>
        <v>29395</v>
      </c>
      <c r="F27" s="8">
        <f>SUM('2024_1'!F28,'2024_2'!F28)</f>
        <v>0</v>
      </c>
      <c r="G27" s="9">
        <f t="shared" si="2"/>
        <v>29395</v>
      </c>
      <c r="H27" s="29">
        <f>SUM('2024_1'!H28,'2024_2'!H28)</f>
        <v>1594</v>
      </c>
      <c r="I27" s="6">
        <f>SUM('2024_1'!I28,'2024_2'!I28)</f>
        <v>184</v>
      </c>
      <c r="J27" s="9">
        <f t="shared" si="1"/>
        <v>1778</v>
      </c>
      <c r="K27" s="9">
        <f t="shared" si="3"/>
        <v>30989</v>
      </c>
      <c r="L27" s="21">
        <f t="shared" si="4"/>
        <v>0.76553853754940715</v>
      </c>
    </row>
    <row r="28" spans="1:12" ht="15.75" x14ac:dyDescent="0.25">
      <c r="A28" s="5" t="s">
        <v>34</v>
      </c>
      <c r="B28" s="5">
        <v>1200708</v>
      </c>
      <c r="C28" s="28">
        <v>50052</v>
      </c>
      <c r="D28" s="6">
        <v>19</v>
      </c>
      <c r="E28" s="7">
        <f>SUM('2024_1'!E29,'2024_2'!E29)</f>
        <v>44119</v>
      </c>
      <c r="F28" s="8">
        <f>SUM('2024_1'!F29,'2024_2'!F29)</f>
        <v>19</v>
      </c>
      <c r="G28" s="9">
        <f t="shared" si="2"/>
        <v>44138</v>
      </c>
      <c r="H28" s="29">
        <f>SUM('2024_1'!H29,'2024_2'!H29)</f>
        <v>359</v>
      </c>
      <c r="I28" s="6">
        <f>SUM('2024_1'!I29,'2024_2'!I29)</f>
        <v>308</v>
      </c>
      <c r="J28" s="9">
        <f t="shared" si="1"/>
        <v>667</v>
      </c>
      <c r="K28" s="9">
        <f t="shared" si="3"/>
        <v>44497</v>
      </c>
      <c r="L28" s="21">
        <f t="shared" si="4"/>
        <v>0.88901542395908251</v>
      </c>
    </row>
    <row r="32" spans="1:12" ht="15.75" x14ac:dyDescent="0.25">
      <c r="B32" s="34"/>
      <c r="C32" s="20"/>
    </row>
    <row r="33" spans="2:3" ht="15.75" x14ac:dyDescent="0.25">
      <c r="B33" s="34"/>
      <c r="C33" s="20"/>
    </row>
    <row r="34" spans="2:3" ht="15.75" x14ac:dyDescent="0.25">
      <c r="B34" s="34"/>
      <c r="C34" s="33"/>
    </row>
  </sheetData>
  <sheetProtection algorithmName="SHA-512" hashValue="oDgzphAn/yj/0vpqxjOqgxiArePxz63a3eqgAktsB5x1h9qlof16NTvceh87fUaWIlKWZU5uzigw2MarSH0Wsg==" saltValue="JZRqyQNTTDD1e9pOO0HEGQ==" spinCount="100000" sheet="1" objects="1" scenarios="1" selectLockedCells="1" selectUnlockedCells="1"/>
  <mergeCells count="4">
    <mergeCell ref="A1:L1"/>
    <mergeCell ref="A2:L2"/>
    <mergeCell ref="A3:L3"/>
    <mergeCell ref="B4:L4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8BBF3-37DD-4EAE-A673-672142CAD62B}">
  <dimension ref="A1:B23"/>
  <sheetViews>
    <sheetView tabSelected="1" workbookViewId="0">
      <selection activeCell="Q24" sqref="Q24"/>
    </sheetView>
  </sheetViews>
  <sheetFormatPr defaultRowHeight="15" x14ac:dyDescent="0.25"/>
  <cols>
    <col min="1" max="1" width="22.85546875" customWidth="1"/>
    <col min="2" max="2" width="20.140625" customWidth="1"/>
  </cols>
  <sheetData>
    <row r="1" spans="1:2" ht="44.25" customHeight="1" x14ac:dyDescent="0.25">
      <c r="A1" s="4" t="s">
        <v>8</v>
      </c>
      <c r="B1" s="37" t="s">
        <v>43</v>
      </c>
    </row>
    <row r="2" spans="1:2" x14ac:dyDescent="0.25">
      <c r="A2" s="35" t="s">
        <v>13</v>
      </c>
      <c r="B2" s="36">
        <v>0.80780280100548918</v>
      </c>
    </row>
    <row r="3" spans="1:2" x14ac:dyDescent="0.25">
      <c r="A3" s="35" t="s">
        <v>14</v>
      </c>
      <c r="B3" s="36">
        <v>0.82615273301322112</v>
      </c>
    </row>
    <row r="4" spans="1:2" x14ac:dyDescent="0.25">
      <c r="A4" s="35" t="s">
        <v>15</v>
      </c>
      <c r="B4" s="36">
        <v>0.89185977421271534</v>
      </c>
    </row>
    <row r="5" spans="1:2" x14ac:dyDescent="0.25">
      <c r="A5" s="35" t="s">
        <v>16</v>
      </c>
      <c r="B5" s="36">
        <v>0.81829640865682485</v>
      </c>
    </row>
    <row r="6" spans="1:2" x14ac:dyDescent="0.25">
      <c r="A6" s="35" t="s">
        <v>17</v>
      </c>
      <c r="B6" s="36">
        <v>0.81600185990899732</v>
      </c>
    </row>
    <row r="7" spans="1:2" x14ac:dyDescent="0.25">
      <c r="A7" s="35" t="s">
        <v>18</v>
      </c>
      <c r="B7" s="36">
        <v>0.45829542007885959</v>
      </c>
    </row>
    <row r="8" spans="1:2" x14ac:dyDescent="0.25">
      <c r="A8" s="35" t="s">
        <v>19</v>
      </c>
      <c r="B8" s="36">
        <v>0.81741124442078539</v>
      </c>
    </row>
    <row r="9" spans="1:2" x14ac:dyDescent="0.25">
      <c r="A9" s="35" t="s">
        <v>20</v>
      </c>
      <c r="B9" s="36">
        <v>0.66883926423306572</v>
      </c>
    </row>
    <row r="10" spans="1:2" x14ac:dyDescent="0.25">
      <c r="A10" s="35" t="s">
        <v>21</v>
      </c>
      <c r="B10" s="36">
        <v>0.40103588605253421</v>
      </c>
    </row>
    <row r="11" spans="1:2" x14ac:dyDescent="0.25">
      <c r="A11" s="35" t="s">
        <v>22</v>
      </c>
      <c r="B11" s="36">
        <v>0.55530059660394682</v>
      </c>
    </row>
    <row r="12" spans="1:2" x14ac:dyDescent="0.25">
      <c r="A12" s="35" t="s">
        <v>23</v>
      </c>
      <c r="B12" s="36">
        <v>0.71782546494992849</v>
      </c>
    </row>
    <row r="13" spans="1:2" x14ac:dyDescent="0.25">
      <c r="A13" s="35" t="s">
        <v>24</v>
      </c>
      <c r="B13" s="36">
        <v>7.1117074807111713E-2</v>
      </c>
    </row>
    <row r="14" spans="1:2" x14ac:dyDescent="0.25">
      <c r="A14" s="35" t="s">
        <v>25</v>
      </c>
      <c r="B14" s="36">
        <v>0.81470369234812312</v>
      </c>
    </row>
    <row r="15" spans="1:2" x14ac:dyDescent="0.25">
      <c r="A15" s="35" t="s">
        <v>26</v>
      </c>
      <c r="B15" s="36">
        <v>0.80402552970128649</v>
      </c>
    </row>
    <row r="16" spans="1:2" x14ac:dyDescent="0.25">
      <c r="A16" s="35" t="s">
        <v>27</v>
      </c>
      <c r="B16" s="36">
        <v>0.24141283214517173</v>
      </c>
    </row>
    <row r="17" spans="1:2" x14ac:dyDescent="0.25">
      <c r="A17" s="35" t="s">
        <v>28</v>
      </c>
      <c r="B17" s="36">
        <v>0.78901240832141706</v>
      </c>
    </row>
    <row r="18" spans="1:2" x14ac:dyDescent="0.25">
      <c r="A18" s="35" t="s">
        <v>29</v>
      </c>
      <c r="B18" s="36">
        <v>0.46372081345719307</v>
      </c>
    </row>
    <row r="19" spans="1:2" x14ac:dyDescent="0.25">
      <c r="A19" s="35" t="s">
        <v>30</v>
      </c>
      <c r="B19" s="36">
        <v>0.54229711141678127</v>
      </c>
    </row>
    <row r="20" spans="1:2" x14ac:dyDescent="0.25">
      <c r="A20" s="35" t="s">
        <v>31</v>
      </c>
      <c r="B20" s="36">
        <v>0.81894577710588912</v>
      </c>
    </row>
    <row r="21" spans="1:2" x14ac:dyDescent="0.25">
      <c r="A21" s="35" t="s">
        <v>32</v>
      </c>
      <c r="B21" s="36">
        <v>0.82115000906947211</v>
      </c>
    </row>
    <row r="22" spans="1:2" x14ac:dyDescent="0.25">
      <c r="A22" s="35" t="s">
        <v>33</v>
      </c>
      <c r="B22" s="36">
        <v>0.76553853754940715</v>
      </c>
    </row>
    <row r="23" spans="1:2" x14ac:dyDescent="0.25">
      <c r="A23" s="35" t="s">
        <v>34</v>
      </c>
      <c r="B23" s="36">
        <v>0.88901542395908251</v>
      </c>
    </row>
  </sheetData>
  <sheetProtection algorithmName="SHA-512" hashValue="i5ZE+8Mudpnv4AK97z6DGwUccufYUFnyhQwky6L7ktftkRagYCEEWxZkPnGA9d72J5HU9JRuUAF9IXQq5EEXBQ==" saltValue="rpDFKTtZM18Rvg7ZwgIW0A==" spinCount="100000" sheet="1" objects="1" scenarios="1" selectLockedCells="1" selectUnlockedCells="1"/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2024_1</vt:lpstr>
      <vt:lpstr>2024_2</vt:lpstr>
      <vt:lpstr>2024_Anual</vt:lpstr>
      <vt:lpstr>Gráfico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IDAF</dc:creator>
  <cp:lastModifiedBy>IDAF</cp:lastModifiedBy>
  <cp:lastPrinted>2025-03-14T15:07:04Z</cp:lastPrinted>
  <dcterms:created xsi:type="dcterms:W3CDTF">2025-02-12T14:46:01Z</dcterms:created>
  <dcterms:modified xsi:type="dcterms:W3CDTF">2025-03-14T15:07:33Z</dcterms:modified>
</cp:coreProperties>
</file>